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F74DFE66-FBEF-4656-A3B3-6482BF32FAE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on de commande" sheetId="1" r:id="rId1"/>
    <sheet name="Taille des panneaux" sheetId="2" r:id="rId2"/>
    <sheet name="Feuil1" sheetId="3" state="hidden" r:id="rId3"/>
  </sheets>
  <definedNames>
    <definedName name="Glisse_sur_pente_facile" localSheetId="1">'Taille des panneaux'!$A$2:$A$4</definedName>
    <definedName name="hauteur">'Taille des panneaux'!$A$7:$A$8</definedName>
    <definedName name="jalon">'Taille des panneaux'!$D$7:$D$8</definedName>
    <definedName name="jalon2">'Taille des panneaux'!$F$7:$F$8</definedName>
    <definedName name="prix">'Taille des panneaux'!$D$2:$D$4</definedName>
    <definedName name="prix2">'Bon de commande'!$I$27:$I$29</definedName>
    <definedName name="taille">'Bon de commande'!$I$27:$I$29</definedName>
    <definedName name="tailles">'Taille des panneaux'!$A$2:$A$4</definedName>
    <definedName name="_xlnm.Print_Area" localSheetId="0">'Bon de commande'!$A$1:$G$128</definedName>
    <definedName name="_xlnm.Print_Area" localSheetId="2">Feuil1!$A$1:$H$19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9" i="1"/>
  <c r="E76" i="1"/>
  <c r="F22" i="1"/>
  <c r="G22" i="1" s="1"/>
  <c r="F21" i="1"/>
  <c r="G21" i="1" s="1"/>
  <c r="G33" i="1" l="1"/>
  <c r="F76" i="1"/>
  <c r="F70" i="1" l="1"/>
  <c r="G70" i="1" s="1"/>
  <c r="F71" i="1"/>
  <c r="G71" i="1" s="1"/>
  <c r="F72" i="1"/>
  <c r="G72" i="1" s="1"/>
  <c r="G79" i="1" s="1"/>
  <c r="F73" i="1"/>
  <c r="G73" i="1" s="1"/>
  <c r="G9" i="1"/>
  <c r="G17" i="1"/>
  <c r="G16" i="1"/>
  <c r="F78" i="1"/>
  <c r="G78" i="1" s="1"/>
  <c r="F77" i="1"/>
  <c r="G77" i="1" s="1"/>
  <c r="G76" i="1" l="1"/>
  <c r="H12" i="3" l="1"/>
  <c r="H3" i="3"/>
  <c r="D14" i="3"/>
  <c r="D13" i="3"/>
  <c r="D12" i="3"/>
  <c r="D11" i="3"/>
  <c r="D10" i="3"/>
  <c r="D9" i="3"/>
  <c r="D8" i="3"/>
  <c r="D7" i="3"/>
  <c r="D6" i="3"/>
  <c r="D5" i="3"/>
  <c r="D4" i="3"/>
  <c r="D3" i="3"/>
  <c r="F69" i="1" l="1"/>
  <c r="G69" i="1" s="1"/>
  <c r="F65" i="1" l="1"/>
  <c r="G6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75" i="1"/>
  <c r="G75" i="1" s="1"/>
  <c r="F68" i="1"/>
  <c r="F74" i="1"/>
  <c r="G74" i="1" s="1"/>
  <c r="G68" i="1" l="1"/>
  <c r="F92" i="1"/>
  <c r="G92" i="1" s="1"/>
  <c r="F93" i="1"/>
  <c r="G93" i="1" s="1"/>
  <c r="F94" i="1"/>
  <c r="G94" i="1" s="1"/>
  <c r="F95" i="1"/>
  <c r="G95" i="1" s="1"/>
  <c r="F96" i="1"/>
  <c r="G96" i="1" s="1"/>
  <c r="F87" i="1" l="1"/>
  <c r="G87" i="1" s="1"/>
  <c r="G98" i="1" s="1"/>
  <c r="F88" i="1"/>
  <c r="G88" i="1" s="1"/>
  <c r="F89" i="1"/>
  <c r="G89" i="1" s="1"/>
  <c r="F90" i="1"/>
  <c r="G90" i="1" s="1"/>
  <c r="F91" i="1"/>
  <c r="G91" i="1" s="1"/>
  <c r="F97" i="1"/>
  <c r="G97" i="1" s="1"/>
  <c r="F86" i="1"/>
  <c r="G86" i="1" s="1"/>
  <c r="F30" i="1"/>
  <c r="G30" i="1" s="1"/>
  <c r="F31" i="1"/>
  <c r="G31" i="1" s="1"/>
  <c r="F32" i="1"/>
  <c r="G32" i="1" s="1"/>
  <c r="F29" i="1"/>
  <c r="G29" i="1" s="1"/>
  <c r="F27" i="1"/>
  <c r="G27" i="1" s="1"/>
  <c r="F24" i="1"/>
  <c r="G24" i="1" s="1"/>
  <c r="F25" i="1"/>
  <c r="G25" i="1" s="1"/>
  <c r="F26" i="1"/>
  <c r="G26" i="1" s="1"/>
  <c r="F23" i="1"/>
  <c r="G23" i="1" s="1"/>
  <c r="G10" i="1" l="1"/>
  <c r="G18" i="1" s="1"/>
  <c r="G11" i="1"/>
  <c r="G12" i="1"/>
  <c r="G13" i="1"/>
  <c r="G14" i="1"/>
  <c r="G15" i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35" i="1"/>
  <c r="G35" i="1" s="1"/>
  <c r="G66" i="1" l="1"/>
  <c r="F82" i="1"/>
  <c r="G82" i="1" s="1"/>
  <c r="F81" i="1"/>
  <c r="G81" i="1" l="1"/>
  <c r="G83" i="1" s="1"/>
</calcChain>
</file>

<file path=xl/sharedStrings.xml><?xml version="1.0" encoding="utf-8"?>
<sst xmlns="http://schemas.openxmlformats.org/spreadsheetml/2006/main" count="300" uniqueCount="206">
  <si>
    <t xml:space="preserve">Communication et convivialité </t>
  </si>
  <si>
    <t xml:space="preserve">Produit </t>
  </si>
  <si>
    <t xml:space="preserve">Référence </t>
  </si>
  <si>
    <t>Quantité</t>
  </si>
  <si>
    <t xml:space="preserve">Prix HT </t>
  </si>
  <si>
    <t xml:space="preserve">Prix TTC </t>
  </si>
  <si>
    <t>réf. 9.1</t>
  </si>
  <si>
    <t>réf. 9.2</t>
  </si>
  <si>
    <t>réf. 9.3</t>
  </si>
  <si>
    <t>réf. 9.4</t>
  </si>
  <si>
    <t>réf. 10.1</t>
  </si>
  <si>
    <t>réf. 10.2</t>
  </si>
  <si>
    <t>jaune</t>
  </si>
  <si>
    <t>réf. 27</t>
  </si>
  <si>
    <t>Taille</t>
  </si>
  <si>
    <t>Nom du panneau</t>
  </si>
  <si>
    <t>réf. 28</t>
  </si>
  <si>
    <t>réf. 29</t>
  </si>
  <si>
    <t>réf. 30</t>
  </si>
  <si>
    <t>réf. 31</t>
  </si>
  <si>
    <t>réf. 32</t>
  </si>
  <si>
    <t>réf. 33</t>
  </si>
  <si>
    <t>réf.34</t>
  </si>
  <si>
    <t>réf. 35</t>
  </si>
  <si>
    <t>réf. 36.V</t>
  </si>
  <si>
    <t>réf. 36.R</t>
  </si>
  <si>
    <t>réf. 36.B</t>
  </si>
  <si>
    <t>réf. 36.O</t>
  </si>
  <si>
    <t>réf. 37</t>
  </si>
  <si>
    <t>réf. 38</t>
  </si>
  <si>
    <t>réf. 39</t>
  </si>
  <si>
    <t>réf. 40</t>
  </si>
  <si>
    <t>réf. 41</t>
  </si>
  <si>
    <t>réf. 42</t>
  </si>
  <si>
    <t>réf. 43</t>
  </si>
  <si>
    <t>réf. 44</t>
  </si>
  <si>
    <t>Jalon vert</t>
  </si>
  <si>
    <t>Jalon bleu</t>
  </si>
  <si>
    <t>Jalon rouge</t>
  </si>
  <si>
    <t>Fanion raquette</t>
  </si>
  <si>
    <t>Plaque raquette</t>
  </si>
  <si>
    <t>réf. 53</t>
  </si>
  <si>
    <t>réf. 54</t>
  </si>
  <si>
    <t>Balisage des itinéraires raquette</t>
  </si>
  <si>
    <t xml:space="preserve">TOTAL TTC </t>
  </si>
  <si>
    <t>Total Panneaux pédagogiques :</t>
  </si>
  <si>
    <t>40cm x 60cm</t>
  </si>
  <si>
    <t>60cm x 80cm</t>
  </si>
  <si>
    <t>80cm x 100cm</t>
  </si>
  <si>
    <t>Total Sécurisation et gestion des flux :</t>
  </si>
  <si>
    <t>Total Balisage raquette :</t>
  </si>
  <si>
    <t>Jalon noir</t>
  </si>
  <si>
    <t>Jalon violet</t>
  </si>
  <si>
    <t>Jalon brun</t>
  </si>
  <si>
    <t>Jalon jaune</t>
  </si>
  <si>
    <t>Tronçon vert</t>
  </si>
  <si>
    <t>Tronçon rouge</t>
  </si>
  <si>
    <t>Tronçon bleu</t>
  </si>
  <si>
    <t>Tronçon noir</t>
  </si>
  <si>
    <t>10 cm</t>
  </si>
  <si>
    <t xml:space="preserve">oui </t>
  </si>
  <si>
    <t xml:space="preserve">non </t>
  </si>
  <si>
    <t>Total Jalons :</t>
  </si>
  <si>
    <t xml:space="preserve">Panneaux pédagogiques </t>
  </si>
  <si>
    <t>Sélectionner la taille et le prix correspondant avec les listes déroulantes</t>
  </si>
  <si>
    <t>taille</t>
  </si>
  <si>
    <t>Jalons polycarbonate</t>
  </si>
  <si>
    <t>Site Nordique :</t>
  </si>
  <si>
    <t xml:space="preserve">Adresse de facturation : </t>
  </si>
  <si>
    <t xml:space="preserve">Adresse de livraison : </t>
  </si>
  <si>
    <t>couleur autocollant</t>
  </si>
  <si>
    <t>blanc</t>
  </si>
  <si>
    <t>transparent</t>
  </si>
  <si>
    <t>SECU1</t>
  </si>
  <si>
    <t>* Panneau attention</t>
  </si>
  <si>
    <t>* Panneau croisement</t>
  </si>
  <si>
    <t>SECU2</t>
  </si>
  <si>
    <t>* Panneau double sens</t>
  </si>
  <si>
    <t>SECU3</t>
  </si>
  <si>
    <t>* Panneau dameuse</t>
  </si>
  <si>
    <t>SECU4</t>
  </si>
  <si>
    <t>SECU5</t>
  </si>
  <si>
    <t>SECU6</t>
  </si>
  <si>
    <t>* Panneau pente forte</t>
  </si>
  <si>
    <t>* Panneau zone humide</t>
  </si>
  <si>
    <t>* Panneau route</t>
  </si>
  <si>
    <t>SECU7</t>
  </si>
  <si>
    <t>SECU8</t>
  </si>
  <si>
    <t>* Panneau virage à droite</t>
  </si>
  <si>
    <t>* Panneau virage à gauche</t>
  </si>
  <si>
    <t>SECU9</t>
  </si>
  <si>
    <t>SECU10</t>
  </si>
  <si>
    <t>SECU11</t>
  </si>
  <si>
    <t>* Panneau falaise</t>
  </si>
  <si>
    <t>INTER1</t>
  </si>
  <si>
    <t>INTER2</t>
  </si>
  <si>
    <t>INTER3</t>
  </si>
  <si>
    <t>INTER4</t>
  </si>
  <si>
    <t>INTER5</t>
  </si>
  <si>
    <t>* Interdiction luge</t>
  </si>
  <si>
    <t>* Panneau piéton</t>
  </si>
  <si>
    <t>* Interdiction chien</t>
  </si>
  <si>
    <t>* Interdiction skieur</t>
  </si>
  <si>
    <t>* Interdiction raquette</t>
  </si>
  <si>
    <t>* Interdiction piéton</t>
  </si>
  <si>
    <t>* Sens de circulation</t>
  </si>
  <si>
    <t>OBL1</t>
  </si>
  <si>
    <t>* Sens interdit</t>
  </si>
  <si>
    <t>* Interdiction de stationner</t>
  </si>
  <si>
    <t>INTER6</t>
  </si>
  <si>
    <t>INTER7</t>
  </si>
  <si>
    <t xml:space="preserve">Bâches et filets </t>
  </si>
  <si>
    <t>réf. 56.1</t>
  </si>
  <si>
    <t>réf. 56.2</t>
  </si>
  <si>
    <t>Panneaux signalisation</t>
  </si>
  <si>
    <t>MBS</t>
  </si>
  <si>
    <t xml:space="preserve">Masson Pub </t>
  </si>
  <si>
    <t>Doublet 2018</t>
  </si>
  <si>
    <t>Prix housse</t>
  </si>
  <si>
    <t>?</t>
  </si>
  <si>
    <t xml:space="preserve">Produits MBS : mat téléscopique fourni </t>
  </si>
  <si>
    <t>Produits</t>
  </si>
  <si>
    <t>Produit Masson pub : mat 4 m fourni + pied pic de 90 cm</t>
  </si>
  <si>
    <t>Housse  de transport : (prix dégréssif)</t>
  </si>
  <si>
    <t>5 à 6</t>
  </si>
  <si>
    <t>7 à 8</t>
  </si>
  <si>
    <t>9 à 10</t>
  </si>
  <si>
    <t>11 à 15</t>
  </si>
  <si>
    <t>16 à 20</t>
  </si>
  <si>
    <t>Flamme plume + pied 
MBS : 3,5 *0,75
Masson Pub : 3,3 * 0,9</t>
  </si>
  <si>
    <t>1 à 10</t>
  </si>
  <si>
    <t xml:space="preserve">11 à 50 </t>
  </si>
  <si>
    <t>51 à 100</t>
  </si>
  <si>
    <t>11 à 50</t>
  </si>
  <si>
    <t xml:space="preserve">Au-delà de 100 </t>
  </si>
  <si>
    <t xml:space="preserve">Prix du pied </t>
  </si>
  <si>
    <t>Comparatif prix HT flammes 2019</t>
  </si>
  <si>
    <t>Flamme goutte d'eau + pied 
3,4*0,9</t>
  </si>
  <si>
    <t>Flamme goutte d'eau 3,78*1,05 
+ mat 
+ pied 
QUANTITE 5</t>
  </si>
  <si>
    <t xml:space="preserve">prix du pied </t>
  </si>
  <si>
    <t xml:space="preserve">prix du mat </t>
  </si>
  <si>
    <t>Flamme goutte d'eau 2,18 *1,05 
+ mat 
+ pied
QUANTITE 5</t>
  </si>
  <si>
    <t>Glisse sur pente facile</t>
  </si>
  <si>
    <t>Montée en canard</t>
  </si>
  <si>
    <t xml:space="preserve">Changement de direction </t>
  </si>
  <si>
    <t>Passage de creux et bosses</t>
  </si>
  <si>
    <t>Glisse sur pente moyenne</t>
  </si>
  <si>
    <t>avec chasse neige</t>
  </si>
  <si>
    <t>Descente libre sur pente forte</t>
  </si>
  <si>
    <t>Pas de patineur</t>
  </si>
  <si>
    <t>Pas alternatif</t>
  </si>
  <si>
    <t>Biathlon</t>
  </si>
  <si>
    <t xml:space="preserve">Panneau Nordic Skiercross </t>
  </si>
  <si>
    <t>Panneau Espace luge</t>
  </si>
  <si>
    <t>FIL 131</t>
  </si>
  <si>
    <t>Flamme visuel nordique Ski</t>
  </si>
  <si>
    <t>Flamme visuel nordique Raquette</t>
  </si>
  <si>
    <t>Flamme visuel nordique Ludique</t>
  </si>
  <si>
    <t>réf. 10.3</t>
  </si>
  <si>
    <t>Flamme visuel nordique Traineau</t>
  </si>
  <si>
    <t>réf. 10.4</t>
  </si>
  <si>
    <t xml:space="preserve">Flamme Bienvenue </t>
  </si>
  <si>
    <t>réf. 10.5</t>
  </si>
  <si>
    <t>réf. 56.3</t>
  </si>
  <si>
    <t>réf. 56.4</t>
  </si>
  <si>
    <t>réf. 56.5</t>
  </si>
  <si>
    <t>réf. 56.6</t>
  </si>
  <si>
    <t>FB25</t>
  </si>
  <si>
    <t>FB50</t>
  </si>
  <si>
    <t>Fournisseur</t>
  </si>
  <si>
    <t>TYYNY</t>
  </si>
  <si>
    <t>Flamme Espace Ludique violet</t>
  </si>
  <si>
    <t>Flamme Espace Ludique bleu</t>
  </si>
  <si>
    <t>Flamme Espace Ludique rose</t>
  </si>
  <si>
    <t>Flamme Espace Ludique vert</t>
  </si>
  <si>
    <t>Masson Pub</t>
  </si>
  <si>
    <t>Séparation en mousse vert</t>
  </si>
  <si>
    <t>Séparation en mousse rose</t>
  </si>
  <si>
    <t>Séparation en mousse bleu</t>
  </si>
  <si>
    <t>Séparation en mousse orange</t>
  </si>
  <si>
    <t>Panonceau 30*90</t>
  </si>
  <si>
    <t>A PERSONNALISER</t>
  </si>
  <si>
    <t>ACT SPORT</t>
  </si>
  <si>
    <t>Banderole luge montée violet</t>
  </si>
  <si>
    <t>Banderole luge descente violet</t>
  </si>
  <si>
    <t>Banderole verticale luge orange</t>
  </si>
  <si>
    <t>Banderole verticale piétons violet</t>
  </si>
  <si>
    <t>Banderole verticale raquettes vert</t>
  </si>
  <si>
    <t>Banderole verticale skieurs rose</t>
  </si>
  <si>
    <t>Filet fermeture "luge interdite" 0,5x2</t>
  </si>
  <si>
    <t>Filet fermeture "neige dure" 0,5x2m</t>
  </si>
  <si>
    <t>Filet fermeture "ralentir" 0,5x2m</t>
  </si>
  <si>
    <t>Filet fermeture "danger" 0,5x2m</t>
  </si>
  <si>
    <t>Filet fermeture "fermé" 0,5x2m</t>
  </si>
  <si>
    <t>Filet fermeture "plaque de terre" 0,5x2m</t>
  </si>
  <si>
    <t>Filet de balisage 1x25m</t>
  </si>
  <si>
    <t>Filet de balisage 1x50m</t>
  </si>
  <si>
    <t>Filet anti-neige et coupe vent 1 x 25m</t>
  </si>
  <si>
    <t>Filet anti-neige et coupe vent 1 x 50m</t>
  </si>
  <si>
    <t>BAR25</t>
  </si>
  <si>
    <t>BAR50</t>
  </si>
  <si>
    <t>Filet de protection (+7 pi) 25x1,3m</t>
  </si>
  <si>
    <t>Total Flammes</t>
  </si>
  <si>
    <t>Bande réfléchiss</t>
  </si>
  <si>
    <t xml:space="preserve">Personne en charge de la commande (mail, téléphone) : </t>
  </si>
  <si>
    <t>2 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</si>
</sst>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.0\ &quot;€&quot;_-;\-* #,##0.0\ &quot;€&quot;_-;_-* &quot;-&quot;??\ &quot;€&quot;_-;_-@_-"/>
    <numFmt numFmtId="166" formatCode="#,##0.00\ &quot;€&quot;"/>
    <numFmt numFmtId="167" formatCode="#,##0\ &quot;€&quot;"/>
    <numFmt numFmtId="168" formatCode="#,##0.0\ &quot;€&quot;"/>
  </numFmts>
  <fonts count="18">
    <font>
      <sz val="11"/>
      <color theme="1"/>
      <name val="Calibri"/>
      <family val="2"/>
      <scheme val="minor"/>
    </font>
    <font>
      <sz val="15"/>
      <color theme="1"/>
      <name val="BorisBlackBloxx"/>
    </font>
    <font>
      <sz val="14"/>
      <color theme="1"/>
      <name val="Yanone Kaffeesatz Bold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Roboto"/>
    </font>
    <font>
      <sz val="11"/>
      <color theme="1"/>
      <name val="Roboto"/>
    </font>
    <font>
      <u/>
      <sz val="16"/>
      <color theme="1"/>
      <name val="Roboto"/>
    </font>
    <font>
      <sz val="16"/>
      <color theme="1"/>
      <name val="Roboto"/>
    </font>
    <font>
      <sz val="10"/>
      <color rgb="FFFF0000"/>
      <name val="Roboto"/>
    </font>
    <font>
      <sz val="10"/>
      <color theme="1"/>
      <name val="Roboto"/>
    </font>
    <font>
      <sz val="8"/>
      <name val="Calibri"/>
      <family val="2"/>
      <scheme val="minor"/>
    </font>
    <font>
      <u/>
      <sz val="14"/>
      <color rgb="FF662483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Roboto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FF0000"/>
      </right>
      <top/>
      <bottom style="double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44" fontId="0" fillId="0" borderId="0" xfId="1" applyFont="1"/>
    <xf numFmtId="44" fontId="0" fillId="0" borderId="0" xfId="1" applyFont="1" applyBorder="1"/>
    <xf numFmtId="0" fontId="0" fillId="0" borderId="0" xfId="0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wrapText="1"/>
    </xf>
    <xf numFmtId="167" fontId="0" fillId="0" borderId="15" xfId="0" applyNumberFormat="1" applyBorder="1"/>
    <xf numFmtId="0" fontId="0" fillId="0" borderId="15" xfId="0" applyBorder="1" applyAlignment="1">
      <alignment horizontal="right" wrapText="1"/>
    </xf>
    <xf numFmtId="0" fontId="0" fillId="0" borderId="22" xfId="0" applyBorder="1" applyAlignment="1">
      <alignment wrapText="1"/>
    </xf>
    <xf numFmtId="166" fontId="0" fillId="0" borderId="22" xfId="0" applyNumberFormat="1" applyBorder="1"/>
    <xf numFmtId="167" fontId="0" fillId="0" borderId="22" xfId="0" applyNumberFormat="1" applyBorder="1" applyAlignment="1">
      <alignment wrapText="1"/>
    </xf>
    <xf numFmtId="0" fontId="0" fillId="0" borderId="27" xfId="0" applyBorder="1" applyAlignment="1">
      <alignment horizontal="right" wrapText="1"/>
    </xf>
    <xf numFmtId="166" fontId="0" fillId="0" borderId="23" xfId="0" applyNumberFormat="1" applyBorder="1"/>
    <xf numFmtId="166" fontId="0" fillId="0" borderId="25" xfId="0" applyNumberFormat="1" applyBorder="1"/>
    <xf numFmtId="166" fontId="0" fillId="0" borderId="28" xfId="0" applyNumberFormat="1" applyBorder="1"/>
    <xf numFmtId="167" fontId="0" fillId="0" borderId="21" xfId="0" applyNumberFormat="1" applyBorder="1" applyAlignment="1">
      <alignment horizontal="right" wrapText="1"/>
    </xf>
    <xf numFmtId="167" fontId="0" fillId="0" borderId="23" xfId="0" applyNumberFormat="1" applyBorder="1" applyAlignment="1">
      <alignment wrapText="1"/>
    </xf>
    <xf numFmtId="167" fontId="0" fillId="0" borderId="24" xfId="0" applyNumberFormat="1" applyBorder="1"/>
    <xf numFmtId="167" fontId="0" fillId="0" borderId="25" xfId="0" applyNumberFormat="1" applyBorder="1"/>
    <xf numFmtId="167" fontId="0" fillId="0" borderId="24" xfId="0" applyNumberFormat="1" applyBorder="1" applyAlignment="1">
      <alignment horizontal="right" wrapText="1"/>
    </xf>
    <xf numFmtId="167" fontId="0" fillId="0" borderId="26" xfId="0" applyNumberFormat="1" applyBorder="1" applyAlignment="1">
      <alignment horizontal="right" wrapText="1"/>
    </xf>
    <xf numFmtId="167" fontId="0" fillId="0" borderId="28" xfId="0" applyNumberFormat="1" applyBorder="1"/>
    <xf numFmtId="0" fontId="0" fillId="0" borderId="22" xfId="0" applyBorder="1" applyAlignment="1">
      <alignment horizontal="right" wrapText="1"/>
    </xf>
    <xf numFmtId="167" fontId="0" fillId="0" borderId="22" xfId="0" applyNumberFormat="1" applyBorder="1"/>
    <xf numFmtId="0" fontId="0" fillId="0" borderId="27" xfId="0" applyBorder="1" applyAlignment="1">
      <alignment wrapText="1"/>
    </xf>
    <xf numFmtId="167" fontId="0" fillId="0" borderId="23" xfId="0" applyNumberFormat="1" applyBorder="1"/>
    <xf numFmtId="168" fontId="0" fillId="0" borderId="25" xfId="0" applyNumberFormat="1" applyBorder="1"/>
    <xf numFmtId="0" fontId="0" fillId="0" borderId="31" xfId="0" applyBorder="1" applyAlignment="1">
      <alignment horizontal="center" vertical="center"/>
    </xf>
    <xf numFmtId="0" fontId="0" fillId="0" borderId="31" xfId="0" applyBorder="1"/>
    <xf numFmtId="0" fontId="0" fillId="0" borderId="21" xfId="0" applyBorder="1" applyAlignment="1">
      <alignment horizontal="right" wrapText="1"/>
    </xf>
    <xf numFmtId="0" fontId="0" fillId="0" borderId="24" xfId="0" applyBorder="1"/>
    <xf numFmtId="0" fontId="0" fillId="0" borderId="25" xfId="0" applyBorder="1"/>
    <xf numFmtId="0" fontId="0" fillId="0" borderId="27" xfId="0" applyBorder="1" applyAlignment="1">
      <alignment horizontal="center" wrapText="1"/>
    </xf>
    <xf numFmtId="0" fontId="0" fillId="0" borderId="28" xfId="0" applyBorder="1"/>
    <xf numFmtId="0" fontId="7" fillId="0" borderId="0" xfId="0" applyFont="1"/>
    <xf numFmtId="0" fontId="8" fillId="0" borderId="0" xfId="0" applyFont="1"/>
    <xf numFmtId="0" fontId="7" fillId="0" borderId="5" xfId="0" applyFont="1" applyFill="1" applyBorder="1"/>
    <xf numFmtId="0" fontId="7" fillId="0" borderId="5" xfId="0" applyFont="1" applyBorder="1"/>
    <xf numFmtId="44" fontId="9" fillId="0" borderId="5" xfId="1" applyFont="1" applyFill="1" applyBorder="1"/>
    <xf numFmtId="0" fontId="10" fillId="0" borderId="0" xfId="0" applyFont="1" applyFill="1" applyBorder="1"/>
    <xf numFmtId="0" fontId="10" fillId="0" borderId="0" xfId="0" applyFont="1" applyBorder="1"/>
    <xf numFmtId="44" fontId="10" fillId="0" borderId="0" xfId="1" applyFont="1" applyFill="1" applyBorder="1"/>
    <xf numFmtId="0" fontId="7" fillId="0" borderId="4" xfId="0" applyFont="1" applyFill="1" applyBorder="1"/>
    <xf numFmtId="0" fontId="10" fillId="0" borderId="0" xfId="0" applyFont="1"/>
    <xf numFmtId="165" fontId="9" fillId="0" borderId="5" xfId="1" applyNumberFormat="1" applyFont="1" applyFill="1" applyBorder="1"/>
    <xf numFmtId="0" fontId="11" fillId="0" borderId="0" xfId="0" applyFont="1" applyFill="1" applyBorder="1"/>
    <xf numFmtId="0" fontId="6" fillId="0" borderId="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3" fillId="0" borderId="0" xfId="0" applyFont="1"/>
    <xf numFmtId="0" fontId="6" fillId="0" borderId="5" xfId="0" applyFont="1" applyBorder="1"/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Fill="1" applyBorder="1"/>
    <xf numFmtId="0" fontId="14" fillId="0" borderId="0" xfId="0" applyFont="1"/>
    <xf numFmtId="44" fontId="14" fillId="0" borderId="0" xfId="1" applyFont="1" applyFill="1"/>
    <xf numFmtId="44" fontId="14" fillId="0" borderId="0" xfId="1" applyFont="1" applyFill="1" applyBorder="1"/>
    <xf numFmtId="0" fontId="14" fillId="0" borderId="0" xfId="0" applyFont="1" applyFill="1"/>
    <xf numFmtId="0" fontId="15" fillId="0" borderId="0" xfId="0" applyFont="1" applyBorder="1"/>
    <xf numFmtId="0" fontId="15" fillId="0" borderId="11" xfId="0" applyFont="1" applyFill="1" applyBorder="1"/>
    <xf numFmtId="0" fontId="15" fillId="0" borderId="0" xfId="0" applyFont="1"/>
    <xf numFmtId="0" fontId="15" fillId="0" borderId="7" xfId="0" applyFont="1" applyBorder="1"/>
    <xf numFmtId="0" fontId="15" fillId="0" borderId="11" xfId="0" applyFont="1" applyBorder="1"/>
    <xf numFmtId="44" fontId="15" fillId="0" borderId="0" xfId="1" applyFont="1"/>
    <xf numFmtId="0" fontId="15" fillId="0" borderId="12" xfId="0" applyFont="1" applyFill="1" applyBorder="1"/>
    <xf numFmtId="0" fontId="15" fillId="0" borderId="12" xfId="0" applyFont="1" applyBorder="1"/>
    <xf numFmtId="44" fontId="15" fillId="0" borderId="0" xfId="1" applyFont="1" applyBorder="1"/>
    <xf numFmtId="0" fontId="15" fillId="0" borderId="7" xfId="0" applyFont="1" applyFill="1" applyBorder="1"/>
    <xf numFmtId="47" fontId="15" fillId="0" borderId="9" xfId="0" applyNumberFormat="1" applyFont="1" applyBorder="1"/>
    <xf numFmtId="44" fontId="15" fillId="0" borderId="9" xfId="0" applyNumberFormat="1" applyFont="1" applyBorder="1" applyProtection="1"/>
    <xf numFmtId="166" fontId="15" fillId="0" borderId="9" xfId="0" applyNumberFormat="1" applyFont="1" applyBorder="1" applyProtection="1"/>
    <xf numFmtId="0" fontId="15" fillId="0" borderId="0" xfId="0" applyFont="1" applyAlignment="1">
      <alignment vertical="center"/>
    </xf>
    <xf numFmtId="0" fontId="15" fillId="0" borderId="6" xfId="0" applyFont="1" applyFill="1" applyBorder="1"/>
    <xf numFmtId="47" fontId="15" fillId="0" borderId="10" xfId="0" applyNumberFormat="1" applyFont="1" applyBorder="1"/>
    <xf numFmtId="0" fontId="15" fillId="0" borderId="4" xfId="0" applyFont="1" applyBorder="1" applyAlignment="1">
      <alignment vertical="center"/>
    </xf>
    <xf numFmtId="0" fontId="15" fillId="0" borderId="6" xfId="0" applyFont="1" applyBorder="1"/>
    <xf numFmtId="44" fontId="15" fillId="0" borderId="0" xfId="1" applyFont="1" applyFill="1"/>
    <xf numFmtId="0" fontId="14" fillId="0" borderId="0" xfId="0" applyFont="1" applyBorder="1"/>
    <xf numFmtId="44" fontId="14" fillId="0" borderId="0" xfId="1" applyFont="1" applyBorder="1"/>
    <xf numFmtId="0" fontId="14" fillId="0" borderId="0" xfId="0" applyFont="1" applyFill="1" applyBorder="1" applyAlignment="1">
      <alignment horizontal="right"/>
    </xf>
    <xf numFmtId="165" fontId="14" fillId="0" borderId="0" xfId="1" applyNumberFormat="1" applyFont="1" applyBorder="1"/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/>
    <xf numFmtId="44" fontId="15" fillId="0" borderId="0" xfId="1" applyFont="1" applyFill="1" applyBorder="1"/>
    <xf numFmtId="44" fontId="15" fillId="0" borderId="0" xfId="0" applyNumberFormat="1" applyFont="1"/>
    <xf numFmtId="44" fontId="14" fillId="0" borderId="0" xfId="1" applyFont="1"/>
    <xf numFmtId="165" fontId="14" fillId="0" borderId="0" xfId="1" applyNumberFormat="1" applyFont="1"/>
    <xf numFmtId="0" fontId="14" fillId="0" borderId="8" xfId="0" applyFont="1" applyBorder="1"/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4" xfId="0" applyFont="1" applyBorder="1"/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/>
    <xf numFmtId="44" fontId="17" fillId="0" borderId="0" xfId="1" applyFont="1"/>
    <xf numFmtId="164" fontId="15" fillId="0" borderId="0" xfId="0" applyNumberFormat="1" applyFont="1"/>
    <xf numFmtId="0" fontId="11" fillId="0" borderId="0" xfId="0" applyFont="1" applyBorder="1" applyAlignment="1">
      <alignment horizontal="center"/>
    </xf>
    <xf numFmtId="164" fontId="14" fillId="0" borderId="0" xfId="0" applyNumberFormat="1" applyFont="1" applyBorder="1"/>
    <xf numFmtId="44" fontId="15" fillId="0" borderId="0" xfId="1" applyFont="1" applyAlignment="1">
      <alignment horizontal="right"/>
    </xf>
    <xf numFmtId="47" fontId="15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7" xfId="0" applyFont="1" applyBorder="1" applyAlignment="1">
      <alignment horizontal="center"/>
    </xf>
    <xf numFmtId="166" fontId="15" fillId="0" borderId="9" xfId="0" applyNumberFormat="1" applyFont="1" applyBorder="1" applyAlignment="1" applyProtection="1">
      <alignment horizontal="center"/>
    </xf>
    <xf numFmtId="0" fontId="5" fillId="2" borderId="15" xfId="0" applyFont="1" applyFill="1" applyBorder="1" applyAlignment="1">
      <alignment horizontal="center"/>
    </xf>
    <xf numFmtId="168" fontId="0" fillId="0" borderId="23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7" fontId="0" fillId="0" borderId="21" xfId="0" applyNumberFormat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 wrapText="1"/>
    </xf>
    <xf numFmtId="167" fontId="0" fillId="0" borderId="26" xfId="0" applyNumberForma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colors>
    <mruColors>
      <color rgb="FF662483"/>
      <color rgb="FF97D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view="pageLayout" topLeftCell="A73" zoomScale="110" zoomScaleNormal="100" zoomScalePageLayoutView="110" workbookViewId="0">
      <selection activeCell="E26" sqref="E26"/>
    </sheetView>
  </sheetViews>
  <sheetFormatPr baseColWidth="10" defaultColWidth="9.109375" defaultRowHeight="14.4"/>
  <cols>
    <col min="1" max="1" width="28.88671875" customWidth="1"/>
    <col min="2" max="2" width="10.6640625" customWidth="1"/>
    <col min="3" max="3" width="9.44140625" customWidth="1"/>
    <col min="4" max="4" width="7.109375" customWidth="1"/>
    <col min="5" max="6" width="10.33203125" customWidth="1"/>
    <col min="7" max="7" width="16.44140625" customWidth="1"/>
    <col min="8" max="8" width="6.109375" customWidth="1"/>
    <col min="9" max="9" width="25.5546875" customWidth="1"/>
    <col min="10" max="10" width="10.6640625" customWidth="1"/>
    <col min="11" max="11" width="9.5546875" customWidth="1"/>
    <col min="12" max="12" width="8.109375" customWidth="1"/>
  </cols>
  <sheetData>
    <row r="1" spans="1:9" ht="14.1" customHeight="1">
      <c r="A1" s="58" t="s">
        <v>67</v>
      </c>
      <c r="B1" s="59"/>
      <c r="C1" s="60"/>
      <c r="D1" s="61"/>
      <c r="E1" s="61"/>
      <c r="F1" s="61"/>
      <c r="G1" s="62"/>
      <c r="H1" s="6"/>
    </row>
    <row r="2" spans="1:9" ht="18" customHeight="1">
      <c r="A2" s="57" t="s">
        <v>68</v>
      </c>
      <c r="B2" s="7"/>
      <c r="C2" s="1"/>
      <c r="D2" s="2"/>
      <c r="E2" s="2"/>
      <c r="F2" s="2"/>
      <c r="G2" s="10"/>
      <c r="H2" s="2"/>
      <c r="I2" s="5"/>
    </row>
    <row r="3" spans="1:9" ht="15" customHeight="1">
      <c r="A3" s="57" t="s">
        <v>69</v>
      </c>
      <c r="B3" s="7"/>
      <c r="C3" s="1"/>
      <c r="D3" s="2"/>
      <c r="E3" s="2"/>
      <c r="F3" s="2"/>
      <c r="G3" s="10"/>
      <c r="H3" s="2"/>
      <c r="I3" s="5"/>
    </row>
    <row r="4" spans="1:9" ht="15" customHeight="1">
      <c r="A4" s="57" t="s">
        <v>204</v>
      </c>
      <c r="B4" s="7"/>
      <c r="C4" s="1"/>
      <c r="D4" s="2"/>
      <c r="E4" s="2"/>
      <c r="F4" s="2"/>
      <c r="G4" s="10"/>
      <c r="H4" s="2"/>
      <c r="I4" s="5"/>
    </row>
    <row r="5" spans="1:9" ht="7.2" customHeight="1" thickBot="1">
      <c r="A5" s="3"/>
      <c r="B5" s="4"/>
      <c r="C5" s="4"/>
      <c r="D5" s="4"/>
      <c r="E5" s="4"/>
      <c r="F5" s="4"/>
      <c r="G5" s="11"/>
      <c r="H5" s="2"/>
    </row>
    <row r="6" spans="1:9" ht="7.8" customHeight="1">
      <c r="H6" s="2"/>
    </row>
    <row r="7" spans="1:9" ht="21">
      <c r="A7" s="63" t="s">
        <v>0</v>
      </c>
      <c r="B7" s="46"/>
      <c r="C7" s="45"/>
      <c r="D7" s="45"/>
      <c r="E7" s="45"/>
      <c r="F7" s="45"/>
      <c r="G7" s="45"/>
    </row>
    <row r="8" spans="1:9">
      <c r="A8" s="65" t="s">
        <v>1</v>
      </c>
      <c r="B8" s="65" t="s">
        <v>169</v>
      </c>
      <c r="C8" s="65" t="s">
        <v>2</v>
      </c>
      <c r="D8" s="65" t="s">
        <v>3</v>
      </c>
      <c r="E8" s="65" t="s">
        <v>4</v>
      </c>
      <c r="F8" s="65" t="s">
        <v>5</v>
      </c>
      <c r="G8" s="65" t="s">
        <v>44</v>
      </c>
    </row>
    <row r="9" spans="1:9" ht="14.1" customHeight="1">
      <c r="A9" s="69" t="s">
        <v>161</v>
      </c>
      <c r="B9" s="69" t="s">
        <v>175</v>
      </c>
      <c r="C9" s="69" t="s">
        <v>162</v>
      </c>
      <c r="D9" s="70"/>
      <c r="E9" s="71"/>
      <c r="F9" s="100">
        <f>E9*1.2</f>
        <v>0</v>
      </c>
      <c r="G9" s="72">
        <f t="shared" ref="G9:G17" si="0">D9*F9</f>
        <v>0</v>
      </c>
    </row>
    <row r="10" spans="1:9" ht="14.1" customHeight="1">
      <c r="A10" s="69" t="s">
        <v>171</v>
      </c>
      <c r="B10" s="69" t="s">
        <v>175</v>
      </c>
      <c r="C10" s="69" t="s">
        <v>6</v>
      </c>
      <c r="D10" s="73"/>
      <c r="E10" s="71"/>
      <c r="F10" s="100">
        <f t="shared" ref="F10:F17" si="1">E10*1.2</f>
        <v>0</v>
      </c>
      <c r="G10" s="72">
        <f t="shared" si="0"/>
        <v>0</v>
      </c>
    </row>
    <row r="11" spans="1:9" ht="14.1" customHeight="1">
      <c r="A11" s="69" t="s">
        <v>172</v>
      </c>
      <c r="B11" s="69" t="s">
        <v>175</v>
      </c>
      <c r="C11" s="69" t="s">
        <v>7</v>
      </c>
      <c r="D11" s="73"/>
      <c r="E11" s="71"/>
      <c r="F11" s="100">
        <f t="shared" si="1"/>
        <v>0</v>
      </c>
      <c r="G11" s="72">
        <f t="shared" si="0"/>
        <v>0</v>
      </c>
    </row>
    <row r="12" spans="1:9" ht="14.1" customHeight="1">
      <c r="A12" s="69" t="s">
        <v>173</v>
      </c>
      <c r="B12" s="69" t="s">
        <v>175</v>
      </c>
      <c r="C12" s="69" t="s">
        <v>8</v>
      </c>
      <c r="D12" s="73"/>
      <c r="E12" s="71"/>
      <c r="F12" s="100">
        <f t="shared" si="1"/>
        <v>0</v>
      </c>
      <c r="G12" s="72">
        <f t="shared" si="0"/>
        <v>0</v>
      </c>
    </row>
    <row r="13" spans="1:9" ht="14.1" customHeight="1">
      <c r="A13" s="69" t="s">
        <v>174</v>
      </c>
      <c r="B13" s="69" t="s">
        <v>175</v>
      </c>
      <c r="C13" s="69" t="s">
        <v>9</v>
      </c>
      <c r="D13" s="73"/>
      <c r="E13" s="71"/>
      <c r="F13" s="100">
        <f t="shared" si="1"/>
        <v>0</v>
      </c>
      <c r="G13" s="72">
        <f t="shared" si="0"/>
        <v>0</v>
      </c>
    </row>
    <row r="14" spans="1:9" ht="14.1" customHeight="1">
      <c r="A14" s="69" t="s">
        <v>155</v>
      </c>
      <c r="B14" s="69" t="s">
        <v>175</v>
      </c>
      <c r="C14" s="69" t="s">
        <v>10</v>
      </c>
      <c r="D14" s="70"/>
      <c r="E14" s="71"/>
      <c r="F14" s="100">
        <f t="shared" si="1"/>
        <v>0</v>
      </c>
      <c r="G14" s="72">
        <f t="shared" si="0"/>
        <v>0</v>
      </c>
    </row>
    <row r="15" spans="1:9" ht="14.1" customHeight="1">
      <c r="A15" s="69" t="s">
        <v>156</v>
      </c>
      <c r="B15" s="69" t="s">
        <v>175</v>
      </c>
      <c r="C15" s="69" t="s">
        <v>11</v>
      </c>
      <c r="D15" s="70"/>
      <c r="E15" s="71"/>
      <c r="F15" s="100">
        <f t="shared" si="1"/>
        <v>0</v>
      </c>
      <c r="G15" s="72">
        <f t="shared" si="0"/>
        <v>0</v>
      </c>
    </row>
    <row r="16" spans="1:9" ht="14.1" customHeight="1">
      <c r="A16" s="69" t="s">
        <v>157</v>
      </c>
      <c r="B16" s="69" t="s">
        <v>175</v>
      </c>
      <c r="C16" s="69" t="s">
        <v>158</v>
      </c>
      <c r="D16" s="70"/>
      <c r="E16" s="71"/>
      <c r="F16" s="100">
        <f t="shared" si="1"/>
        <v>0</v>
      </c>
      <c r="G16" s="72">
        <f t="shared" si="0"/>
        <v>0</v>
      </c>
    </row>
    <row r="17" spans="1:7" ht="14.1" customHeight="1" thickBot="1">
      <c r="A17" s="69" t="s">
        <v>159</v>
      </c>
      <c r="B17" s="69" t="s">
        <v>175</v>
      </c>
      <c r="C17" s="69" t="s">
        <v>160</v>
      </c>
      <c r="D17" s="70"/>
      <c r="E17" s="71"/>
      <c r="F17" s="100">
        <f t="shared" si="1"/>
        <v>0</v>
      </c>
      <c r="G17" s="72">
        <f t="shared" si="0"/>
        <v>0</v>
      </c>
    </row>
    <row r="18" spans="1:7" ht="18.600000000000001" customHeight="1" thickTop="1" thickBot="1">
      <c r="A18" s="47"/>
      <c r="B18" s="47"/>
      <c r="C18" s="64" t="s">
        <v>202</v>
      </c>
      <c r="D18" s="48"/>
      <c r="E18" s="47"/>
      <c r="F18" s="47"/>
      <c r="G18" s="49">
        <f>SUM(G9:G17)</f>
        <v>0</v>
      </c>
    </row>
    <row r="19" spans="1:7" ht="18.600000000000001" thickTop="1">
      <c r="A19" s="63" t="s">
        <v>63</v>
      </c>
      <c r="B19" s="50" t="s">
        <v>64</v>
      </c>
      <c r="C19" s="51"/>
      <c r="D19" s="51"/>
      <c r="E19" s="50"/>
      <c r="F19" s="50"/>
      <c r="G19" s="52"/>
    </row>
    <row r="20" spans="1:7">
      <c r="A20" s="56" t="s">
        <v>15</v>
      </c>
      <c r="B20" s="66" t="s">
        <v>14</v>
      </c>
      <c r="C20" s="65" t="s">
        <v>2</v>
      </c>
      <c r="D20" s="65" t="s">
        <v>3</v>
      </c>
      <c r="E20" s="66" t="s">
        <v>4</v>
      </c>
      <c r="F20" s="65" t="s">
        <v>5</v>
      </c>
      <c r="G20" s="65" t="s">
        <v>44</v>
      </c>
    </row>
    <row r="21" spans="1:7" ht="14.1" customHeight="1">
      <c r="A21" s="74" t="s">
        <v>152</v>
      </c>
      <c r="B21" s="75"/>
      <c r="C21" s="76" t="s">
        <v>34</v>
      </c>
      <c r="D21" s="77"/>
      <c r="E21" s="78"/>
      <c r="F21" s="79">
        <f t="shared" ref="F21:F22" si="2">E21*1.2</f>
        <v>0</v>
      </c>
      <c r="G21" s="79">
        <f>D21*F21</f>
        <v>0</v>
      </c>
    </row>
    <row r="22" spans="1:7" ht="14.1" customHeight="1">
      <c r="A22" s="74" t="s">
        <v>153</v>
      </c>
      <c r="B22" s="80"/>
      <c r="C22" s="74" t="s">
        <v>35</v>
      </c>
      <c r="D22" s="77"/>
      <c r="E22" s="81"/>
      <c r="F22" s="82">
        <f t="shared" si="2"/>
        <v>0</v>
      </c>
      <c r="G22" s="82">
        <f>D22*F22</f>
        <v>0</v>
      </c>
    </row>
    <row r="23" spans="1:7" ht="14.1" customHeight="1">
      <c r="A23" s="83" t="s">
        <v>142</v>
      </c>
      <c r="B23" s="84"/>
      <c r="C23" s="76" t="s">
        <v>13</v>
      </c>
      <c r="D23" s="77"/>
      <c r="E23" s="85"/>
      <c r="F23" s="79">
        <f>E23*1.2</f>
        <v>0</v>
      </c>
      <c r="G23" s="79">
        <f>F23*D23</f>
        <v>0</v>
      </c>
    </row>
    <row r="24" spans="1:7" ht="14.1" customHeight="1">
      <c r="A24" s="83" t="s">
        <v>143</v>
      </c>
      <c r="B24" s="84"/>
      <c r="C24" s="76" t="s">
        <v>16</v>
      </c>
      <c r="D24" s="77"/>
      <c r="E24" s="86"/>
      <c r="F24" s="79">
        <f t="shared" ref="F24:F26" si="3">E24*1.2</f>
        <v>0</v>
      </c>
      <c r="G24" s="79">
        <f t="shared" ref="G24:G26" si="4">F24*D24</f>
        <v>0</v>
      </c>
    </row>
    <row r="25" spans="1:7" ht="14.1" customHeight="1">
      <c r="A25" s="83" t="s">
        <v>144</v>
      </c>
      <c r="B25" s="84"/>
      <c r="C25" s="76" t="s">
        <v>17</v>
      </c>
      <c r="D25" s="77"/>
      <c r="E25" s="86"/>
      <c r="F25" s="79">
        <f t="shared" si="3"/>
        <v>0</v>
      </c>
      <c r="G25" s="79">
        <f t="shared" si="4"/>
        <v>0</v>
      </c>
    </row>
    <row r="26" spans="1:7" ht="14.1" customHeight="1">
      <c r="A26" s="83" t="s">
        <v>145</v>
      </c>
      <c r="B26" s="84"/>
      <c r="C26" s="76" t="s">
        <v>18</v>
      </c>
      <c r="D26" s="77"/>
      <c r="E26" s="86"/>
      <c r="F26" s="79">
        <f t="shared" si="3"/>
        <v>0</v>
      </c>
      <c r="G26" s="79">
        <f t="shared" si="4"/>
        <v>0</v>
      </c>
    </row>
    <row r="27" spans="1:7" ht="14.1" customHeight="1">
      <c r="A27" s="83" t="s">
        <v>146</v>
      </c>
      <c r="B27" s="115"/>
      <c r="C27" s="116" t="s">
        <v>19</v>
      </c>
      <c r="D27" s="117"/>
      <c r="E27" s="118"/>
      <c r="F27" s="114">
        <f>E27*1.2</f>
        <v>0</v>
      </c>
      <c r="G27" s="114">
        <f>F27*D27</f>
        <v>0</v>
      </c>
    </row>
    <row r="28" spans="1:7" ht="14.1" customHeight="1">
      <c r="A28" s="83" t="s">
        <v>147</v>
      </c>
      <c r="B28" s="115"/>
      <c r="C28" s="116"/>
      <c r="D28" s="117"/>
      <c r="E28" s="118"/>
      <c r="F28" s="114"/>
      <c r="G28" s="114"/>
    </row>
    <row r="29" spans="1:7" ht="14.1" customHeight="1">
      <c r="A29" s="83" t="s">
        <v>148</v>
      </c>
      <c r="B29" s="84"/>
      <c r="C29" s="87" t="s">
        <v>20</v>
      </c>
      <c r="D29" s="77"/>
      <c r="E29" s="86"/>
      <c r="F29" s="79">
        <f>E29*1.2</f>
        <v>0</v>
      </c>
      <c r="G29" s="79">
        <f>F29*D29</f>
        <v>0</v>
      </c>
    </row>
    <row r="30" spans="1:7" ht="14.1" customHeight="1">
      <c r="A30" s="83" t="s">
        <v>149</v>
      </c>
      <c r="B30" s="84"/>
      <c r="C30" s="87" t="s">
        <v>21</v>
      </c>
      <c r="D30" s="77"/>
      <c r="E30" s="86"/>
      <c r="F30" s="79">
        <f t="shared" ref="F30:F32" si="5">E30*1.2</f>
        <v>0</v>
      </c>
      <c r="G30" s="79">
        <f t="shared" ref="G30:G32" si="6">F30*D30</f>
        <v>0</v>
      </c>
    </row>
    <row r="31" spans="1:7" ht="14.1" customHeight="1">
      <c r="A31" s="83" t="s">
        <v>150</v>
      </c>
      <c r="B31" s="84"/>
      <c r="C31" s="87" t="s">
        <v>22</v>
      </c>
      <c r="D31" s="77"/>
      <c r="E31" s="86"/>
      <c r="F31" s="79">
        <f t="shared" si="5"/>
        <v>0</v>
      </c>
      <c r="G31" s="79">
        <f t="shared" si="6"/>
        <v>0</v>
      </c>
    </row>
    <row r="32" spans="1:7" ht="14.1" customHeight="1" thickBot="1">
      <c r="A32" s="88" t="s">
        <v>151</v>
      </c>
      <c r="B32" s="89"/>
      <c r="C32" s="90" t="s">
        <v>23</v>
      </c>
      <c r="D32" s="91"/>
      <c r="E32" s="86"/>
      <c r="F32" s="79">
        <f t="shared" si="5"/>
        <v>0</v>
      </c>
      <c r="G32" s="79">
        <f t="shared" si="6"/>
        <v>0</v>
      </c>
    </row>
    <row r="33" spans="1:15" ht="18.600000000000001" customHeight="1" thickTop="1" thickBot="1">
      <c r="A33" s="47"/>
      <c r="B33" s="53"/>
      <c r="C33" s="64" t="s">
        <v>45</v>
      </c>
      <c r="D33" s="48"/>
      <c r="E33" s="47"/>
      <c r="F33" s="47"/>
      <c r="G33" s="49">
        <f>SUM(G21:G32)</f>
        <v>0</v>
      </c>
    </row>
    <row r="34" spans="1:15" ht="15" thickTop="1">
      <c r="A34" s="65" t="s">
        <v>1</v>
      </c>
      <c r="B34" s="65" t="s">
        <v>169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44</v>
      </c>
    </row>
    <row r="35" spans="1:15" ht="14.1" customHeight="1">
      <c r="A35" s="76" t="s">
        <v>176</v>
      </c>
      <c r="B35" s="76" t="s">
        <v>170</v>
      </c>
      <c r="C35" s="76" t="s">
        <v>24</v>
      </c>
      <c r="D35" s="76"/>
      <c r="E35" s="92">
        <v>194</v>
      </c>
      <c r="F35" s="79">
        <f>E35*1.2</f>
        <v>232.79999999999998</v>
      </c>
      <c r="G35" s="79">
        <f>F35*D35</f>
        <v>0</v>
      </c>
    </row>
    <row r="36" spans="1:15" ht="14.1" customHeight="1">
      <c r="A36" s="76" t="s">
        <v>177</v>
      </c>
      <c r="B36" s="76" t="s">
        <v>170</v>
      </c>
      <c r="C36" s="76" t="s">
        <v>25</v>
      </c>
      <c r="D36" s="76"/>
      <c r="E36" s="92">
        <v>194</v>
      </c>
      <c r="F36" s="79">
        <f t="shared" ref="F36:F44" si="7">E36*1.2</f>
        <v>232.79999999999998</v>
      </c>
      <c r="G36" s="79">
        <f>F36*D36</f>
        <v>0</v>
      </c>
    </row>
    <row r="37" spans="1:15" ht="14.1" customHeight="1">
      <c r="A37" s="76" t="s">
        <v>178</v>
      </c>
      <c r="B37" s="76" t="s">
        <v>170</v>
      </c>
      <c r="C37" s="76" t="s">
        <v>26</v>
      </c>
      <c r="D37" s="76"/>
      <c r="E37" s="92">
        <v>194</v>
      </c>
      <c r="F37" s="79">
        <f t="shared" si="7"/>
        <v>232.79999999999998</v>
      </c>
      <c r="G37" s="79">
        <f t="shared" ref="G37:G44" si="8">D37*F37</f>
        <v>0</v>
      </c>
      <c r="H37" s="9"/>
    </row>
    <row r="38" spans="1:15" ht="14.1" customHeight="1">
      <c r="A38" s="76" t="s">
        <v>179</v>
      </c>
      <c r="B38" s="76" t="s">
        <v>170</v>
      </c>
      <c r="C38" s="76" t="s">
        <v>27</v>
      </c>
      <c r="D38" s="76"/>
      <c r="E38" s="92">
        <v>194</v>
      </c>
      <c r="F38" s="79">
        <f t="shared" si="7"/>
        <v>232.79999999999998</v>
      </c>
      <c r="G38" s="79">
        <f t="shared" si="8"/>
        <v>0</v>
      </c>
    </row>
    <row r="39" spans="1:15" ht="14.1" customHeight="1">
      <c r="A39" s="76" t="s">
        <v>183</v>
      </c>
      <c r="B39" s="76" t="s">
        <v>182</v>
      </c>
      <c r="C39" s="76" t="s">
        <v>28</v>
      </c>
      <c r="D39" s="76"/>
      <c r="E39" s="92">
        <v>59</v>
      </c>
      <c r="F39" s="79">
        <f t="shared" si="7"/>
        <v>70.8</v>
      </c>
      <c r="G39" s="79">
        <f t="shared" si="8"/>
        <v>0</v>
      </c>
    </row>
    <row r="40" spans="1:15" ht="14.1" customHeight="1">
      <c r="A40" s="76" t="s">
        <v>184</v>
      </c>
      <c r="B40" s="76" t="s">
        <v>182</v>
      </c>
      <c r="C40" s="76" t="s">
        <v>29</v>
      </c>
      <c r="D40" s="76"/>
      <c r="E40" s="92">
        <v>59</v>
      </c>
      <c r="F40" s="79">
        <f t="shared" si="7"/>
        <v>70.8</v>
      </c>
      <c r="G40" s="79">
        <f t="shared" si="8"/>
        <v>0</v>
      </c>
    </row>
    <row r="41" spans="1:15" ht="14.1" customHeight="1">
      <c r="A41" s="76" t="s">
        <v>185</v>
      </c>
      <c r="B41" s="76" t="s">
        <v>182</v>
      </c>
      <c r="C41" s="76" t="s">
        <v>30</v>
      </c>
      <c r="D41" s="76"/>
      <c r="E41" s="92">
        <v>38</v>
      </c>
      <c r="F41" s="79">
        <f t="shared" si="7"/>
        <v>45.6</v>
      </c>
      <c r="G41" s="79">
        <f t="shared" si="8"/>
        <v>0</v>
      </c>
    </row>
    <row r="42" spans="1:15" ht="14.1" customHeight="1">
      <c r="A42" s="76" t="s">
        <v>186</v>
      </c>
      <c r="B42" s="76" t="s">
        <v>182</v>
      </c>
      <c r="C42" s="76" t="s">
        <v>31</v>
      </c>
      <c r="D42" s="76"/>
      <c r="E42" s="92">
        <v>38</v>
      </c>
      <c r="F42" s="79">
        <f t="shared" si="7"/>
        <v>45.6</v>
      </c>
      <c r="G42" s="79">
        <f t="shared" si="8"/>
        <v>0</v>
      </c>
    </row>
    <row r="43" spans="1:15" ht="14.1" customHeight="1">
      <c r="A43" s="76" t="s">
        <v>187</v>
      </c>
      <c r="B43" s="76" t="s">
        <v>182</v>
      </c>
      <c r="C43" s="76" t="s">
        <v>32</v>
      </c>
      <c r="D43" s="76"/>
      <c r="E43" s="92">
        <v>38</v>
      </c>
      <c r="F43" s="79">
        <f t="shared" si="7"/>
        <v>45.6</v>
      </c>
      <c r="G43" s="79">
        <f t="shared" si="8"/>
        <v>0</v>
      </c>
    </row>
    <row r="44" spans="1:15" ht="14.1" customHeight="1">
      <c r="A44" s="76" t="s">
        <v>188</v>
      </c>
      <c r="B44" s="76" t="s">
        <v>182</v>
      </c>
      <c r="C44" s="76" t="s">
        <v>33</v>
      </c>
      <c r="D44" s="76"/>
      <c r="E44" s="92">
        <v>38</v>
      </c>
      <c r="F44" s="79">
        <f t="shared" si="7"/>
        <v>45.6</v>
      </c>
      <c r="G44" s="79">
        <f t="shared" si="8"/>
        <v>0</v>
      </c>
    </row>
    <row r="45" spans="1:15" ht="14.1" customHeight="1">
      <c r="A45" s="69" t="s">
        <v>114</v>
      </c>
      <c r="B45" s="69"/>
      <c r="C45" s="69"/>
      <c r="D45" s="93"/>
      <c r="E45" s="72"/>
      <c r="F45" s="94"/>
      <c r="G45" s="94"/>
    </row>
    <row r="46" spans="1:15">
      <c r="A46" s="95" t="s">
        <v>74</v>
      </c>
      <c r="B46" s="69" t="s">
        <v>175</v>
      </c>
      <c r="C46" s="69" t="s">
        <v>73</v>
      </c>
      <c r="D46" s="70"/>
      <c r="E46" s="71">
        <v>14.75</v>
      </c>
      <c r="F46" s="96">
        <f t="shared" ref="F46:F65" si="9">E46*1.2</f>
        <v>17.7</v>
      </c>
      <c r="G46" s="94">
        <f t="shared" ref="G46:G65" si="10">F46*D46</f>
        <v>0</v>
      </c>
    </row>
    <row r="47" spans="1:15" ht="14.1" customHeight="1">
      <c r="A47" s="95" t="s">
        <v>75</v>
      </c>
      <c r="B47" s="69" t="s">
        <v>175</v>
      </c>
      <c r="C47" s="69" t="s">
        <v>76</v>
      </c>
      <c r="D47" s="70"/>
      <c r="E47" s="71">
        <v>14.75</v>
      </c>
      <c r="F47" s="96">
        <f t="shared" si="9"/>
        <v>17.7</v>
      </c>
      <c r="G47" s="94">
        <f t="shared" si="10"/>
        <v>0</v>
      </c>
      <c r="I47" s="8"/>
      <c r="J47" s="8"/>
      <c r="K47" s="8"/>
      <c r="L47" s="8"/>
      <c r="M47" s="8"/>
      <c r="N47" s="8"/>
      <c r="O47" s="8"/>
    </row>
    <row r="48" spans="1:15" ht="14.1" customHeight="1">
      <c r="A48" s="95" t="s">
        <v>77</v>
      </c>
      <c r="B48" s="69" t="s">
        <v>175</v>
      </c>
      <c r="C48" s="69" t="s">
        <v>78</v>
      </c>
      <c r="D48" s="70"/>
      <c r="E48" s="71">
        <v>14.75</v>
      </c>
      <c r="F48" s="96">
        <f t="shared" si="9"/>
        <v>17.7</v>
      </c>
      <c r="G48" s="94">
        <f t="shared" si="10"/>
        <v>0</v>
      </c>
      <c r="O48" s="13"/>
    </row>
    <row r="49" spans="1:15" ht="14.1" customHeight="1">
      <c r="A49" s="95" t="s">
        <v>79</v>
      </c>
      <c r="B49" s="69" t="s">
        <v>175</v>
      </c>
      <c r="C49" s="69" t="s">
        <v>80</v>
      </c>
      <c r="D49" s="70"/>
      <c r="E49" s="71">
        <v>14.75</v>
      </c>
      <c r="F49" s="96">
        <f t="shared" si="9"/>
        <v>17.7</v>
      </c>
      <c r="G49" s="94">
        <f t="shared" si="10"/>
        <v>0</v>
      </c>
      <c r="O49" s="13"/>
    </row>
    <row r="50" spans="1:15" ht="14.1" customHeight="1">
      <c r="A50" s="95" t="s">
        <v>83</v>
      </c>
      <c r="B50" s="69" t="s">
        <v>175</v>
      </c>
      <c r="C50" s="69" t="s">
        <v>81</v>
      </c>
      <c r="D50" s="70"/>
      <c r="E50" s="71">
        <v>14.75</v>
      </c>
      <c r="F50" s="96">
        <f t="shared" si="9"/>
        <v>17.7</v>
      </c>
      <c r="G50" s="94">
        <f t="shared" si="10"/>
        <v>0</v>
      </c>
      <c r="O50" s="13"/>
    </row>
    <row r="51" spans="1:15" ht="14.1" customHeight="1">
      <c r="A51" s="95" t="s">
        <v>84</v>
      </c>
      <c r="B51" s="69" t="s">
        <v>175</v>
      </c>
      <c r="C51" s="69" t="s">
        <v>82</v>
      </c>
      <c r="D51" s="70"/>
      <c r="E51" s="71">
        <v>14.75</v>
      </c>
      <c r="F51" s="96">
        <f t="shared" si="9"/>
        <v>17.7</v>
      </c>
      <c r="G51" s="94">
        <f t="shared" si="10"/>
        <v>0</v>
      </c>
      <c r="O51" s="13"/>
    </row>
    <row r="52" spans="1:15" ht="14.1" customHeight="1">
      <c r="A52" s="95" t="s">
        <v>85</v>
      </c>
      <c r="B52" s="69" t="s">
        <v>175</v>
      </c>
      <c r="C52" s="69" t="s">
        <v>86</v>
      </c>
      <c r="D52" s="70"/>
      <c r="E52" s="71">
        <v>14.75</v>
      </c>
      <c r="F52" s="96">
        <f t="shared" si="9"/>
        <v>17.7</v>
      </c>
      <c r="G52" s="94">
        <f t="shared" si="10"/>
        <v>0</v>
      </c>
    </row>
    <row r="53" spans="1:15" ht="14.1" customHeight="1">
      <c r="A53" s="95" t="s">
        <v>88</v>
      </c>
      <c r="B53" s="69" t="s">
        <v>175</v>
      </c>
      <c r="C53" s="69" t="s">
        <v>87</v>
      </c>
      <c r="D53" s="70"/>
      <c r="E53" s="71">
        <v>14.75</v>
      </c>
      <c r="F53" s="96">
        <f t="shared" si="9"/>
        <v>17.7</v>
      </c>
      <c r="G53" s="94">
        <f t="shared" si="10"/>
        <v>0</v>
      </c>
    </row>
    <row r="54" spans="1:15" ht="14.1" customHeight="1">
      <c r="A54" s="95" t="s">
        <v>89</v>
      </c>
      <c r="B54" s="69" t="s">
        <v>175</v>
      </c>
      <c r="C54" s="69" t="s">
        <v>90</v>
      </c>
      <c r="D54" s="70"/>
      <c r="E54" s="71">
        <v>14.75</v>
      </c>
      <c r="F54" s="96">
        <f t="shared" si="9"/>
        <v>17.7</v>
      </c>
      <c r="G54" s="94">
        <f t="shared" si="10"/>
        <v>0</v>
      </c>
    </row>
    <row r="55" spans="1:15" ht="14.1" customHeight="1">
      <c r="A55" s="95" t="s">
        <v>100</v>
      </c>
      <c r="B55" s="69" t="s">
        <v>175</v>
      </c>
      <c r="C55" s="69" t="s">
        <v>91</v>
      </c>
      <c r="D55" s="70"/>
      <c r="E55" s="71">
        <v>14.75</v>
      </c>
      <c r="F55" s="96">
        <f t="shared" si="9"/>
        <v>17.7</v>
      </c>
      <c r="G55" s="94">
        <f t="shared" si="10"/>
        <v>0</v>
      </c>
    </row>
    <row r="56" spans="1:15" ht="14.1" customHeight="1">
      <c r="A56" s="95" t="s">
        <v>93</v>
      </c>
      <c r="B56" s="69" t="s">
        <v>175</v>
      </c>
      <c r="C56" s="69" t="s">
        <v>92</v>
      </c>
      <c r="D56" s="70"/>
      <c r="E56" s="71">
        <v>14.75</v>
      </c>
      <c r="F56" s="96">
        <f t="shared" si="9"/>
        <v>17.7</v>
      </c>
      <c r="G56" s="94">
        <f t="shared" si="10"/>
        <v>0</v>
      </c>
    </row>
    <row r="57" spans="1:15" ht="14.1" customHeight="1">
      <c r="A57" s="95" t="s">
        <v>101</v>
      </c>
      <c r="B57" s="69" t="s">
        <v>175</v>
      </c>
      <c r="C57" s="69" t="s">
        <v>94</v>
      </c>
      <c r="D57" s="70"/>
      <c r="E57" s="71">
        <v>14.75</v>
      </c>
      <c r="F57" s="96">
        <f t="shared" si="9"/>
        <v>17.7</v>
      </c>
      <c r="G57" s="94">
        <f t="shared" si="10"/>
        <v>0</v>
      </c>
    </row>
    <row r="58" spans="1:15" ht="14.1" customHeight="1">
      <c r="A58" s="95" t="s">
        <v>99</v>
      </c>
      <c r="B58" s="69" t="s">
        <v>175</v>
      </c>
      <c r="C58" s="69" t="s">
        <v>95</v>
      </c>
      <c r="D58" s="70"/>
      <c r="E58" s="71">
        <v>14.75</v>
      </c>
      <c r="F58" s="96">
        <f t="shared" si="9"/>
        <v>17.7</v>
      </c>
      <c r="G58" s="94">
        <f t="shared" si="10"/>
        <v>0</v>
      </c>
    </row>
    <row r="59" spans="1:15" ht="14.1" customHeight="1">
      <c r="A59" s="95" t="s">
        <v>102</v>
      </c>
      <c r="B59" s="69" t="s">
        <v>175</v>
      </c>
      <c r="C59" s="69" t="s">
        <v>96</v>
      </c>
      <c r="D59" s="70"/>
      <c r="E59" s="71">
        <v>14.75</v>
      </c>
      <c r="F59" s="96">
        <f t="shared" si="9"/>
        <v>17.7</v>
      </c>
      <c r="G59" s="94">
        <f t="shared" si="10"/>
        <v>0</v>
      </c>
    </row>
    <row r="60" spans="1:15" ht="14.1" customHeight="1">
      <c r="A60" s="95" t="s">
        <v>103</v>
      </c>
      <c r="B60" s="69" t="s">
        <v>175</v>
      </c>
      <c r="C60" s="69" t="s">
        <v>97</v>
      </c>
      <c r="D60" s="70"/>
      <c r="E60" s="71">
        <v>14.75</v>
      </c>
      <c r="F60" s="96">
        <f t="shared" si="9"/>
        <v>17.7</v>
      </c>
      <c r="G60" s="94">
        <f t="shared" si="10"/>
        <v>0</v>
      </c>
    </row>
    <row r="61" spans="1:15" ht="14.1" customHeight="1">
      <c r="A61" s="95" t="s">
        <v>104</v>
      </c>
      <c r="B61" s="69" t="s">
        <v>175</v>
      </c>
      <c r="C61" s="69" t="s">
        <v>98</v>
      </c>
      <c r="D61" s="70"/>
      <c r="E61" s="71">
        <v>14.75</v>
      </c>
      <c r="F61" s="96">
        <f t="shared" si="9"/>
        <v>17.7</v>
      </c>
      <c r="G61" s="94">
        <f t="shared" si="10"/>
        <v>0</v>
      </c>
    </row>
    <row r="62" spans="1:15" ht="14.1" customHeight="1">
      <c r="A62" s="95" t="s">
        <v>105</v>
      </c>
      <c r="B62" s="69" t="s">
        <v>175</v>
      </c>
      <c r="C62" s="69" t="s">
        <v>106</v>
      </c>
      <c r="D62" s="70"/>
      <c r="E62" s="71">
        <v>14.75</v>
      </c>
      <c r="F62" s="96">
        <f t="shared" si="9"/>
        <v>17.7</v>
      </c>
      <c r="G62" s="94">
        <f t="shared" si="10"/>
        <v>0</v>
      </c>
    </row>
    <row r="63" spans="1:15" ht="14.1" customHeight="1">
      <c r="A63" s="95" t="s">
        <v>107</v>
      </c>
      <c r="B63" s="69" t="s">
        <v>175</v>
      </c>
      <c r="C63" s="69" t="s">
        <v>109</v>
      </c>
      <c r="D63" s="70"/>
      <c r="E63" s="71">
        <v>14.75</v>
      </c>
      <c r="F63" s="96">
        <f t="shared" si="9"/>
        <v>17.7</v>
      </c>
      <c r="G63" s="94">
        <f t="shared" si="10"/>
        <v>0</v>
      </c>
    </row>
    <row r="64" spans="1:15" ht="14.1" customHeight="1">
      <c r="A64" s="95" t="s">
        <v>108</v>
      </c>
      <c r="B64" s="69" t="s">
        <v>175</v>
      </c>
      <c r="C64" s="69" t="s">
        <v>110</v>
      </c>
      <c r="D64" s="70"/>
      <c r="E64" s="71">
        <v>14.75</v>
      </c>
      <c r="F64" s="96">
        <f t="shared" si="9"/>
        <v>17.7</v>
      </c>
      <c r="G64" s="94">
        <f t="shared" si="10"/>
        <v>0</v>
      </c>
    </row>
    <row r="65" spans="1:7" ht="14.1" customHeight="1" thickBot="1">
      <c r="A65" s="97" t="s">
        <v>180</v>
      </c>
      <c r="B65" s="69" t="s">
        <v>175</v>
      </c>
      <c r="C65" s="98" t="s">
        <v>181</v>
      </c>
      <c r="D65" s="70"/>
      <c r="E65" s="71">
        <v>6.5</v>
      </c>
      <c r="F65" s="94">
        <f t="shared" si="9"/>
        <v>7.8</v>
      </c>
      <c r="G65" s="94">
        <f t="shared" si="10"/>
        <v>0</v>
      </c>
    </row>
    <row r="66" spans="1:7" ht="22.2" customHeight="1" thickTop="1" thickBot="1">
      <c r="A66" s="47"/>
      <c r="B66" s="47"/>
      <c r="C66" s="64" t="s">
        <v>49</v>
      </c>
      <c r="D66" s="48"/>
      <c r="E66" s="47"/>
      <c r="F66" s="47"/>
      <c r="G66" s="49">
        <f>SUM(G46:G65)+SUM(G35:G44)</f>
        <v>0</v>
      </c>
    </row>
    <row r="67" spans="1:7" ht="19.2" customHeight="1" thickTop="1">
      <c r="A67" s="63" t="s">
        <v>111</v>
      </c>
      <c r="B67" s="45"/>
      <c r="C67" s="45"/>
      <c r="D67" s="45"/>
      <c r="E67" s="45"/>
      <c r="F67" s="45"/>
      <c r="G67" s="45"/>
    </row>
    <row r="68" spans="1:7" ht="14.1" customHeight="1">
      <c r="A68" s="99" t="s">
        <v>189</v>
      </c>
      <c r="B68" s="99" t="s">
        <v>170</v>
      </c>
      <c r="C68" s="99" t="s">
        <v>112</v>
      </c>
      <c r="D68" s="74"/>
      <c r="E68" s="100">
        <v>35</v>
      </c>
      <c r="F68" s="82">
        <f t="shared" ref="F68:F78" si="11">E68*1.2</f>
        <v>42</v>
      </c>
      <c r="G68" s="101">
        <f t="shared" ref="G68:G78" si="12">F68*D68</f>
        <v>0</v>
      </c>
    </row>
    <row r="69" spans="1:7" ht="14.1" customHeight="1">
      <c r="A69" s="99" t="s">
        <v>190</v>
      </c>
      <c r="B69" s="99" t="s">
        <v>170</v>
      </c>
      <c r="C69" s="99" t="s">
        <v>113</v>
      </c>
      <c r="D69" s="76"/>
      <c r="E69" s="100">
        <v>35</v>
      </c>
      <c r="F69" s="100">
        <f t="shared" si="11"/>
        <v>42</v>
      </c>
      <c r="G69" s="101">
        <f t="shared" si="12"/>
        <v>0</v>
      </c>
    </row>
    <row r="70" spans="1:7" ht="14.1" customHeight="1">
      <c r="A70" s="99" t="s">
        <v>191</v>
      </c>
      <c r="B70" s="99" t="s">
        <v>170</v>
      </c>
      <c r="C70" s="99" t="s">
        <v>163</v>
      </c>
      <c r="D70" s="76"/>
      <c r="E70" s="100">
        <v>35</v>
      </c>
      <c r="F70" s="100">
        <f t="shared" ref="F70:F73" si="13">E70*1.2</f>
        <v>42</v>
      </c>
      <c r="G70" s="101">
        <f t="shared" ref="G70:G73" si="14">F70*D70</f>
        <v>0</v>
      </c>
    </row>
    <row r="71" spans="1:7" ht="14.1" customHeight="1">
      <c r="A71" s="99" t="s">
        <v>192</v>
      </c>
      <c r="B71" s="99" t="s">
        <v>170</v>
      </c>
      <c r="C71" s="99" t="s">
        <v>164</v>
      </c>
      <c r="D71" s="76"/>
      <c r="E71" s="100">
        <v>35</v>
      </c>
      <c r="F71" s="100">
        <f t="shared" si="13"/>
        <v>42</v>
      </c>
      <c r="G71" s="101">
        <f t="shared" si="14"/>
        <v>0</v>
      </c>
    </row>
    <row r="72" spans="1:7" ht="14.1" customHeight="1">
      <c r="A72" s="99" t="s">
        <v>193</v>
      </c>
      <c r="B72" s="99" t="s">
        <v>170</v>
      </c>
      <c r="C72" s="99" t="s">
        <v>165</v>
      </c>
      <c r="D72" s="76"/>
      <c r="E72" s="100">
        <v>35</v>
      </c>
      <c r="F72" s="100">
        <f t="shared" si="13"/>
        <v>42</v>
      </c>
      <c r="G72" s="101">
        <f t="shared" si="14"/>
        <v>0</v>
      </c>
    </row>
    <row r="73" spans="1:7" ht="14.1" customHeight="1">
      <c r="A73" s="99" t="s">
        <v>194</v>
      </c>
      <c r="B73" s="99" t="s">
        <v>170</v>
      </c>
      <c r="C73" s="99" t="s">
        <v>166</v>
      </c>
      <c r="D73" s="76"/>
      <c r="E73" s="100">
        <v>35</v>
      </c>
      <c r="F73" s="100">
        <f t="shared" si="13"/>
        <v>42</v>
      </c>
      <c r="G73" s="101">
        <f t="shared" si="14"/>
        <v>0</v>
      </c>
    </row>
    <row r="74" spans="1:7" ht="14.1" customHeight="1">
      <c r="A74" s="99" t="s">
        <v>195</v>
      </c>
      <c r="B74" s="99" t="s">
        <v>170</v>
      </c>
      <c r="C74" s="99" t="s">
        <v>167</v>
      </c>
      <c r="D74" s="74"/>
      <c r="E74" s="100">
        <v>81</v>
      </c>
      <c r="F74" s="82">
        <f t="shared" si="11"/>
        <v>97.2</v>
      </c>
      <c r="G74" s="101">
        <f t="shared" si="12"/>
        <v>0</v>
      </c>
    </row>
    <row r="75" spans="1:7" ht="14.1" customHeight="1">
      <c r="A75" s="99" t="s">
        <v>196</v>
      </c>
      <c r="B75" s="99" t="s">
        <v>170</v>
      </c>
      <c r="C75" s="99" t="s">
        <v>168</v>
      </c>
      <c r="D75" s="74"/>
      <c r="E75" s="100">
        <v>145</v>
      </c>
      <c r="F75" s="82">
        <f t="shared" si="11"/>
        <v>174</v>
      </c>
      <c r="G75" s="101">
        <f t="shared" si="12"/>
        <v>0</v>
      </c>
    </row>
    <row r="76" spans="1:7" ht="14.1" customHeight="1">
      <c r="A76" s="99" t="s">
        <v>201</v>
      </c>
      <c r="B76" s="99" t="s">
        <v>115</v>
      </c>
      <c r="C76" s="99" t="s">
        <v>154</v>
      </c>
      <c r="D76" s="74"/>
      <c r="E76" s="100">
        <f>114+160.3+39.9</f>
        <v>314.2</v>
      </c>
      <c r="F76" s="82">
        <f t="shared" si="11"/>
        <v>377.03999999999996</v>
      </c>
      <c r="G76" s="101">
        <f t="shared" si="12"/>
        <v>0</v>
      </c>
    </row>
    <row r="77" spans="1:7" ht="14.1" customHeight="1">
      <c r="A77" s="99" t="s">
        <v>197</v>
      </c>
      <c r="B77" s="99" t="s">
        <v>182</v>
      </c>
      <c r="C77" s="99" t="s">
        <v>199</v>
      </c>
      <c r="D77" s="74"/>
      <c r="E77" s="100">
        <v>309</v>
      </c>
      <c r="F77" s="82">
        <f t="shared" si="11"/>
        <v>370.8</v>
      </c>
      <c r="G77" s="101">
        <f t="shared" si="12"/>
        <v>0</v>
      </c>
    </row>
    <row r="78" spans="1:7" ht="14.1" customHeight="1" thickBot="1">
      <c r="A78" s="99" t="s">
        <v>198</v>
      </c>
      <c r="B78" s="99" t="s">
        <v>182</v>
      </c>
      <c r="C78" s="99" t="s">
        <v>200</v>
      </c>
      <c r="D78" s="74"/>
      <c r="E78" s="100">
        <v>599</v>
      </c>
      <c r="F78" s="82">
        <f t="shared" si="11"/>
        <v>718.8</v>
      </c>
      <c r="G78" s="101">
        <f t="shared" si="12"/>
        <v>0</v>
      </c>
    </row>
    <row r="79" spans="1:7" ht="20.399999999999999" customHeight="1" thickTop="1" thickBot="1">
      <c r="A79" s="47"/>
      <c r="B79" s="47"/>
      <c r="C79" s="64" t="s">
        <v>49</v>
      </c>
      <c r="D79" s="48"/>
      <c r="E79" s="47"/>
      <c r="F79" s="47"/>
      <c r="G79" s="49">
        <f>SUM(G68:G78)</f>
        <v>0</v>
      </c>
    </row>
    <row r="80" spans="1:7" ht="15" customHeight="1" thickTop="1">
      <c r="A80" s="63" t="s">
        <v>43</v>
      </c>
      <c r="B80" s="54"/>
      <c r="C80" s="45"/>
      <c r="D80" s="45"/>
      <c r="E80" s="45"/>
      <c r="F80" s="45"/>
      <c r="G80" s="45"/>
    </row>
    <row r="81" spans="1:7" ht="14.1" customHeight="1">
      <c r="A81" s="69" t="s">
        <v>39</v>
      </c>
      <c r="B81" s="70" t="s">
        <v>12</v>
      </c>
      <c r="C81" s="70" t="s">
        <v>41</v>
      </c>
      <c r="D81" s="70"/>
      <c r="E81" s="102">
        <v>0.92</v>
      </c>
      <c r="F81" s="102">
        <f>E81*1.2</f>
        <v>1.1040000000000001</v>
      </c>
      <c r="G81" s="103">
        <f>D81*F81</f>
        <v>0</v>
      </c>
    </row>
    <row r="82" spans="1:7" ht="14.1" customHeight="1" thickBot="1">
      <c r="A82" s="69" t="s">
        <v>40</v>
      </c>
      <c r="B82" s="104" t="s">
        <v>12</v>
      </c>
      <c r="C82" s="93" t="s">
        <v>42</v>
      </c>
      <c r="D82" s="93"/>
      <c r="E82" s="94">
        <v>1.25</v>
      </c>
      <c r="F82" s="94">
        <f>E82*1.2</f>
        <v>1.5</v>
      </c>
      <c r="G82" s="94">
        <f>D82*F82</f>
        <v>0</v>
      </c>
    </row>
    <row r="83" spans="1:7" ht="21" customHeight="1" thickTop="1" thickBot="1">
      <c r="A83" s="47"/>
      <c r="B83" s="47"/>
      <c r="C83" s="64" t="s">
        <v>50</v>
      </c>
      <c r="D83" s="48"/>
      <c r="E83" s="47"/>
      <c r="F83" s="47"/>
      <c r="G83" s="55">
        <f>SUM(G81:G82)</f>
        <v>0</v>
      </c>
    </row>
    <row r="84" spans="1:7" ht="16.2" customHeight="1" thickTop="1">
      <c r="A84" s="63" t="s">
        <v>66</v>
      </c>
      <c r="B84" s="50"/>
      <c r="C84" s="51"/>
      <c r="D84" s="51"/>
      <c r="E84" s="50"/>
      <c r="F84" s="50"/>
      <c r="G84" s="52"/>
    </row>
    <row r="85" spans="1:7" ht="28.2" customHeight="1">
      <c r="A85" s="67" t="s">
        <v>1</v>
      </c>
      <c r="B85" s="112" t="s">
        <v>14</v>
      </c>
      <c r="C85" s="68" t="s">
        <v>203</v>
      </c>
      <c r="D85" s="65" t="s">
        <v>3</v>
      </c>
      <c r="E85" s="65" t="s">
        <v>4</v>
      </c>
      <c r="F85" s="65" t="s">
        <v>5</v>
      </c>
      <c r="G85" s="65" t="s">
        <v>44</v>
      </c>
    </row>
    <row r="86" spans="1:7" ht="14.1" customHeight="1">
      <c r="A86" s="69" t="s">
        <v>36</v>
      </c>
      <c r="B86" s="93" t="s">
        <v>205</v>
      </c>
      <c r="C86" s="105" t="s">
        <v>60</v>
      </c>
      <c r="D86" s="93"/>
      <c r="E86" s="113">
        <v>7.2</v>
      </c>
      <c r="F86" s="102">
        <f>E86*1.2</f>
        <v>8.64</v>
      </c>
      <c r="G86" s="102">
        <f>F86*D86</f>
        <v>0</v>
      </c>
    </row>
    <row r="87" spans="1:7" ht="14.1" customHeight="1">
      <c r="A87" s="69" t="s">
        <v>37</v>
      </c>
      <c r="B87" s="93" t="s">
        <v>205</v>
      </c>
      <c r="C87" s="105" t="s">
        <v>60</v>
      </c>
      <c r="D87" s="93"/>
      <c r="E87" s="113">
        <v>7.2</v>
      </c>
      <c r="F87" s="102">
        <f t="shared" ref="F87:F97" si="15">E87*1.2</f>
        <v>8.64</v>
      </c>
      <c r="G87" s="102">
        <f t="shared" ref="G87:G97" si="16">F87*D87</f>
        <v>0</v>
      </c>
    </row>
    <row r="88" spans="1:7" ht="14.1" customHeight="1">
      <c r="A88" s="69" t="s">
        <v>38</v>
      </c>
      <c r="B88" s="93" t="s">
        <v>205</v>
      </c>
      <c r="C88" s="105" t="s">
        <v>60</v>
      </c>
      <c r="D88" s="93"/>
      <c r="E88" s="113">
        <v>7.2</v>
      </c>
      <c r="F88" s="102">
        <f t="shared" si="15"/>
        <v>8.64</v>
      </c>
      <c r="G88" s="102">
        <f t="shared" si="16"/>
        <v>0</v>
      </c>
    </row>
    <row r="89" spans="1:7" ht="14.1" customHeight="1">
      <c r="A89" s="69" t="s">
        <v>51</v>
      </c>
      <c r="B89" s="93" t="s">
        <v>205</v>
      </c>
      <c r="C89" s="105" t="s">
        <v>60</v>
      </c>
      <c r="D89" s="93"/>
      <c r="E89" s="113">
        <v>7.2</v>
      </c>
      <c r="F89" s="102">
        <f t="shared" si="15"/>
        <v>8.64</v>
      </c>
      <c r="G89" s="102">
        <f t="shared" si="16"/>
        <v>0</v>
      </c>
    </row>
    <row r="90" spans="1:7" ht="14.1" customHeight="1">
      <c r="A90" s="69" t="s">
        <v>52</v>
      </c>
      <c r="B90" s="93" t="s">
        <v>205</v>
      </c>
      <c r="C90" s="105" t="s">
        <v>60</v>
      </c>
      <c r="D90" s="93"/>
      <c r="E90" s="113">
        <v>7.2</v>
      </c>
      <c r="F90" s="102">
        <f t="shared" si="15"/>
        <v>8.64</v>
      </c>
      <c r="G90" s="102">
        <f t="shared" si="16"/>
        <v>0</v>
      </c>
    </row>
    <row r="91" spans="1:7" ht="14.1" customHeight="1">
      <c r="A91" s="69" t="s">
        <v>53</v>
      </c>
      <c r="B91" s="93" t="s">
        <v>205</v>
      </c>
      <c r="C91" s="105" t="s">
        <v>60</v>
      </c>
      <c r="D91" s="93"/>
      <c r="E91" s="113">
        <v>7.2</v>
      </c>
      <c r="F91" s="102">
        <f t="shared" si="15"/>
        <v>8.64</v>
      </c>
      <c r="G91" s="102">
        <f t="shared" si="16"/>
        <v>0</v>
      </c>
    </row>
    <row r="92" spans="1:7" ht="14.1" customHeight="1">
      <c r="A92" s="69" t="s">
        <v>54</v>
      </c>
      <c r="B92" s="93" t="s">
        <v>205</v>
      </c>
      <c r="C92" s="105" t="s">
        <v>60</v>
      </c>
      <c r="D92" s="93"/>
      <c r="E92" s="113">
        <v>7.2</v>
      </c>
      <c r="F92" s="102">
        <f t="shared" si="15"/>
        <v>8.64</v>
      </c>
      <c r="G92" s="102">
        <f t="shared" si="16"/>
        <v>0</v>
      </c>
    </row>
    <row r="93" spans="1:7" ht="14.1" customHeight="1">
      <c r="A93" s="69" t="s">
        <v>54</v>
      </c>
      <c r="B93" s="93" t="s">
        <v>205</v>
      </c>
      <c r="C93" s="105" t="s">
        <v>61</v>
      </c>
      <c r="D93" s="69"/>
      <c r="E93" s="113">
        <v>7.2</v>
      </c>
      <c r="F93" s="71">
        <f t="shared" si="15"/>
        <v>8.64</v>
      </c>
      <c r="G93" s="71">
        <f t="shared" si="16"/>
        <v>0</v>
      </c>
    </row>
    <row r="94" spans="1:7" ht="14.1" customHeight="1">
      <c r="A94" s="69" t="s">
        <v>55</v>
      </c>
      <c r="B94" s="70" t="s">
        <v>59</v>
      </c>
      <c r="C94" s="105" t="s">
        <v>61</v>
      </c>
      <c r="D94" s="70"/>
      <c r="E94" s="111">
        <v>2.5</v>
      </c>
      <c r="F94" s="102">
        <f t="shared" si="15"/>
        <v>3</v>
      </c>
      <c r="G94" s="102">
        <f t="shared" si="16"/>
        <v>0</v>
      </c>
    </row>
    <row r="95" spans="1:7" ht="14.1" customHeight="1">
      <c r="A95" s="69" t="s">
        <v>57</v>
      </c>
      <c r="B95" s="70" t="s">
        <v>59</v>
      </c>
      <c r="C95" s="105" t="s">
        <v>61</v>
      </c>
      <c r="D95" s="70"/>
      <c r="E95" s="111">
        <v>2.5</v>
      </c>
      <c r="F95" s="102">
        <f t="shared" si="15"/>
        <v>3</v>
      </c>
      <c r="G95" s="102">
        <f t="shared" si="16"/>
        <v>0</v>
      </c>
    </row>
    <row r="96" spans="1:7" ht="14.1" customHeight="1">
      <c r="A96" s="69" t="s">
        <v>56</v>
      </c>
      <c r="B96" s="70" t="s">
        <v>59</v>
      </c>
      <c r="C96" s="105" t="s">
        <v>61</v>
      </c>
      <c r="D96" s="70"/>
      <c r="E96" s="111">
        <v>2.5</v>
      </c>
      <c r="F96" s="102">
        <f t="shared" si="15"/>
        <v>3</v>
      </c>
      <c r="G96" s="102">
        <f t="shared" si="16"/>
        <v>0</v>
      </c>
    </row>
    <row r="97" spans="1:7" ht="14.1" customHeight="1" thickBot="1">
      <c r="A97" s="106" t="s">
        <v>58</v>
      </c>
      <c r="B97" s="107" t="s">
        <v>59</v>
      </c>
      <c r="C97" s="108" t="s">
        <v>61</v>
      </c>
      <c r="D97" s="107"/>
      <c r="E97" s="111">
        <v>2.5</v>
      </c>
      <c r="F97" s="102">
        <f t="shared" si="15"/>
        <v>3</v>
      </c>
      <c r="G97" s="102">
        <f t="shared" si="16"/>
        <v>0</v>
      </c>
    </row>
    <row r="98" spans="1:7" ht="19.2" customHeight="1" thickTop="1" thickBot="1">
      <c r="A98" s="47"/>
      <c r="B98" s="47"/>
      <c r="C98" s="109" t="s">
        <v>62</v>
      </c>
      <c r="D98" s="48"/>
      <c r="E98" s="47"/>
      <c r="F98" s="47"/>
      <c r="G98" s="49">
        <f>SUM(G86:G97)</f>
        <v>0</v>
      </c>
    </row>
    <row r="99" spans="1:7" ht="15" thickTop="1"/>
  </sheetData>
  <dataConsolidate link="1">
    <dataRefs count="3">
      <dataRef ref="B83" sheet="Bon de commande"/>
      <dataRef ref="A2" sheet="Taille des panneaux"/>
      <dataRef ref="D2" sheet="Taille des panneaux"/>
    </dataRefs>
  </dataConsolidate>
  <mergeCells count="6">
    <mergeCell ref="G27:G28"/>
    <mergeCell ref="B27:B28"/>
    <mergeCell ref="C27:C28"/>
    <mergeCell ref="D27:D28"/>
    <mergeCell ref="E27:E28"/>
    <mergeCell ref="F27:F28"/>
  </mergeCells>
  <phoneticPr fontId="12" type="noConversion"/>
  <dataValidations count="5">
    <dataValidation type="list" allowBlank="1" showInputMessage="1" showErrorMessage="1" sqref="B29:B32 B21:B27" xr:uid="{00000000-0002-0000-0000-000000000000}">
      <formula1>tailles</formula1>
    </dataValidation>
    <dataValidation type="list" allowBlank="1" showInputMessage="1" showErrorMessage="1" sqref="B86:B93" xr:uid="{00000000-0002-0000-0000-000001000000}">
      <formula1>hauteur</formula1>
    </dataValidation>
    <dataValidation type="list" allowBlank="1" showInputMessage="1" showErrorMessage="1" sqref="E29:E32 E21:E27" xr:uid="{00000000-0002-0000-0000-000002000000}">
      <formula1>prix</formula1>
    </dataValidation>
    <dataValidation type="list" allowBlank="1" showInputMessage="1" showErrorMessage="1" sqref="E86:E93" xr:uid="{00000000-0002-0000-0000-000003000000}">
      <formula1>jalon</formula1>
    </dataValidation>
    <dataValidation type="list" allowBlank="1" showInputMessage="1" showErrorMessage="1" sqref="J34" xr:uid="{00000000-0002-0000-0000-000005000000}">
      <formula1>prix2</formula1>
    </dataValidation>
  </dataValidations>
  <pageMargins left="0.25" right="0.25" top="0.75" bottom="0.75" header="0.3" footer="0.3"/>
  <pageSetup paperSize="9" orientation="portrait" r:id="rId1"/>
  <headerFooter differentFirst="1">
    <oddHeader xml:space="preserve">&amp;L
</oddHeader>
    <firstHeader>&amp;L&amp;G&amp;C&amp;"Roboto Black,Normal"&amp;13BON DE COMMANDE 2022/23&amp;R&amp;G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A6" sqref="A6:G7"/>
    </sheetView>
  </sheetViews>
  <sheetFormatPr baseColWidth="10" defaultColWidth="9.109375" defaultRowHeight="14.4"/>
  <cols>
    <col min="5" max="6" width="9.5546875" bestFit="1" customWidth="1"/>
  </cols>
  <sheetData>
    <row r="1" spans="1:6">
      <c r="A1" t="s">
        <v>65</v>
      </c>
    </row>
    <row r="2" spans="1:6">
      <c r="A2" t="s">
        <v>46</v>
      </c>
      <c r="D2" s="12">
        <v>26</v>
      </c>
    </row>
    <row r="3" spans="1:6">
      <c r="A3" t="s">
        <v>47</v>
      </c>
      <c r="D3" s="12">
        <v>46</v>
      </c>
    </row>
    <row r="4" spans="1:6">
      <c r="A4" t="s">
        <v>48</v>
      </c>
      <c r="D4" s="12">
        <v>65</v>
      </c>
    </row>
    <row r="7" spans="1:6">
      <c r="D7" s="12"/>
      <c r="F7" s="12"/>
    </row>
    <row r="8" spans="1:6">
      <c r="D8" s="110"/>
      <c r="F8" s="12"/>
    </row>
    <row r="10" spans="1:6">
      <c r="A10" t="s">
        <v>70</v>
      </c>
    </row>
    <row r="11" spans="1:6">
      <c r="A11" t="s">
        <v>71</v>
      </c>
    </row>
    <row r="12" spans="1:6">
      <c r="A12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activeCell="F18" sqref="F18"/>
    </sheetView>
  </sheetViews>
  <sheetFormatPr baseColWidth="10" defaultRowHeight="14.4"/>
  <cols>
    <col min="2" max="2" width="18.5546875" customWidth="1"/>
    <col min="3" max="3" width="21.6640625" customWidth="1"/>
    <col min="5" max="5" width="21.6640625" customWidth="1"/>
    <col min="7" max="7" width="17" customWidth="1"/>
    <col min="8" max="8" width="14.44140625" customWidth="1"/>
  </cols>
  <sheetData>
    <row r="1" spans="1:13">
      <c r="A1" s="119" t="s">
        <v>136</v>
      </c>
      <c r="B1" s="119"/>
      <c r="C1" s="119"/>
      <c r="D1" s="119"/>
      <c r="E1" s="119"/>
      <c r="F1" s="119"/>
      <c r="G1" s="119"/>
      <c r="H1" s="119"/>
    </row>
    <row r="2" spans="1:13" ht="15" thickBot="1">
      <c r="A2" s="135"/>
      <c r="B2" s="136"/>
      <c r="C2" s="129" t="s">
        <v>115</v>
      </c>
      <c r="D2" s="129"/>
      <c r="E2" s="129" t="s">
        <v>116</v>
      </c>
      <c r="F2" s="129"/>
      <c r="G2" s="127" t="s">
        <v>117</v>
      </c>
      <c r="H2" s="128"/>
    </row>
    <row r="3" spans="1:13" ht="90" customHeight="1">
      <c r="A3" s="123" t="s">
        <v>121</v>
      </c>
      <c r="B3" s="130" t="s">
        <v>137</v>
      </c>
      <c r="C3" s="19">
        <v>1</v>
      </c>
      <c r="D3" s="23">
        <f>196.48+D16</f>
        <v>209.48</v>
      </c>
      <c r="E3" s="26" t="s">
        <v>130</v>
      </c>
      <c r="F3" s="27">
        <v>275</v>
      </c>
      <c r="G3" s="137" t="s">
        <v>138</v>
      </c>
      <c r="H3" s="120">
        <f>167.5+H16+H17</f>
        <v>203.5</v>
      </c>
    </row>
    <row r="4" spans="1:13">
      <c r="A4" s="124"/>
      <c r="B4" s="131"/>
      <c r="C4" s="16">
        <v>2</v>
      </c>
      <c r="D4" s="24">
        <f>193.58+D16</f>
        <v>206.58</v>
      </c>
      <c r="E4" s="28"/>
      <c r="F4" s="29"/>
      <c r="G4" s="138"/>
      <c r="H4" s="121"/>
    </row>
    <row r="5" spans="1:13">
      <c r="A5" s="124"/>
      <c r="B5" s="131"/>
      <c r="C5" s="16">
        <v>3</v>
      </c>
      <c r="D5" s="24">
        <f>189.23+D16</f>
        <v>202.23</v>
      </c>
      <c r="E5" s="28"/>
      <c r="F5" s="29"/>
      <c r="G5" s="138"/>
      <c r="H5" s="121"/>
      <c r="M5" s="14"/>
    </row>
    <row r="6" spans="1:13">
      <c r="A6" s="124"/>
      <c r="B6" s="131"/>
      <c r="C6" s="16">
        <v>4</v>
      </c>
      <c r="D6" s="24">
        <f>181.98+D16</f>
        <v>194.98</v>
      </c>
      <c r="E6" s="28"/>
      <c r="F6" s="29"/>
      <c r="G6" s="138"/>
      <c r="H6" s="121"/>
    </row>
    <row r="7" spans="1:13">
      <c r="A7" s="124"/>
      <c r="B7" s="131"/>
      <c r="C7" s="18" t="s">
        <v>124</v>
      </c>
      <c r="D7" s="24">
        <f>167.48+D16</f>
        <v>180.48</v>
      </c>
      <c r="E7" s="28"/>
      <c r="F7" s="29"/>
      <c r="G7" s="138"/>
      <c r="H7" s="121"/>
    </row>
    <row r="8" spans="1:13">
      <c r="A8" s="124"/>
      <c r="B8" s="131"/>
      <c r="C8" s="18" t="s">
        <v>125</v>
      </c>
      <c r="D8" s="24">
        <f>160.23+D16</f>
        <v>173.23</v>
      </c>
      <c r="E8" s="28"/>
      <c r="F8" s="29"/>
      <c r="G8" s="138"/>
      <c r="H8" s="121"/>
    </row>
    <row r="9" spans="1:13">
      <c r="A9" s="124"/>
      <c r="B9" s="131"/>
      <c r="C9" s="18" t="s">
        <v>126</v>
      </c>
      <c r="D9" s="24">
        <f>152.48+D16</f>
        <v>165.48</v>
      </c>
      <c r="E9" s="30" t="s">
        <v>133</v>
      </c>
      <c r="F9" s="29">
        <v>162</v>
      </c>
      <c r="G9" s="138"/>
      <c r="H9" s="121"/>
    </row>
    <row r="10" spans="1:13">
      <c r="A10" s="124"/>
      <c r="B10" s="131"/>
      <c r="C10" s="18" t="s">
        <v>127</v>
      </c>
      <c r="D10" s="24">
        <f>138.48+D16</f>
        <v>151.47999999999999</v>
      </c>
      <c r="E10" s="30" t="s">
        <v>132</v>
      </c>
      <c r="F10" s="29">
        <v>140</v>
      </c>
      <c r="G10" s="138"/>
      <c r="H10" s="121"/>
    </row>
    <row r="11" spans="1:13" ht="15" thickBot="1">
      <c r="A11" s="124"/>
      <c r="B11" s="132"/>
      <c r="C11" s="22" t="s">
        <v>128</v>
      </c>
      <c r="D11" s="25">
        <f>131.23+D16</f>
        <v>144.22999999999999</v>
      </c>
      <c r="E11" s="31" t="s">
        <v>134</v>
      </c>
      <c r="F11" s="32">
        <v>123</v>
      </c>
      <c r="G11" s="139"/>
      <c r="H11" s="122"/>
    </row>
    <row r="12" spans="1:13" ht="120" customHeight="1">
      <c r="A12" s="124"/>
      <c r="B12" s="130" t="s">
        <v>129</v>
      </c>
      <c r="C12" s="33" t="s">
        <v>130</v>
      </c>
      <c r="D12" s="36">
        <f>174+D16</f>
        <v>187</v>
      </c>
      <c r="E12" s="26" t="s">
        <v>130</v>
      </c>
      <c r="F12" s="36">
        <v>234</v>
      </c>
      <c r="G12" s="137" t="s">
        <v>141</v>
      </c>
      <c r="H12" s="120">
        <f>118.5+H16+H17</f>
        <v>154.5</v>
      </c>
    </row>
    <row r="13" spans="1:13">
      <c r="A13" s="124"/>
      <c r="B13" s="131"/>
      <c r="C13" s="18" t="s">
        <v>131</v>
      </c>
      <c r="D13" s="37">
        <f>125.6+D16</f>
        <v>138.6</v>
      </c>
      <c r="E13" s="30" t="s">
        <v>133</v>
      </c>
      <c r="F13" s="29">
        <v>140</v>
      </c>
      <c r="G13" s="138"/>
      <c r="H13" s="121"/>
    </row>
    <row r="14" spans="1:13">
      <c r="A14" s="124"/>
      <c r="B14" s="131"/>
      <c r="C14" s="18" t="s">
        <v>132</v>
      </c>
      <c r="D14" s="24">
        <f>117.05+D16</f>
        <v>130.05000000000001</v>
      </c>
      <c r="E14" s="30" t="s">
        <v>132</v>
      </c>
      <c r="F14" s="29">
        <v>117</v>
      </c>
      <c r="G14" s="138"/>
      <c r="H14" s="121"/>
    </row>
    <row r="15" spans="1:13" ht="15" thickBot="1">
      <c r="A15" s="124"/>
      <c r="B15" s="132"/>
      <c r="C15" s="35"/>
      <c r="D15" s="25"/>
      <c r="E15" s="31" t="s">
        <v>134</v>
      </c>
      <c r="F15" s="32">
        <v>107</v>
      </c>
      <c r="G15" s="139"/>
      <c r="H15" s="122"/>
    </row>
    <row r="16" spans="1:13" ht="28.8">
      <c r="A16" s="125"/>
      <c r="B16" s="38"/>
      <c r="C16" s="40" t="s">
        <v>135</v>
      </c>
      <c r="D16" s="34">
        <v>13</v>
      </c>
      <c r="E16" s="21" t="s">
        <v>123</v>
      </c>
      <c r="F16" s="20">
        <v>9.6</v>
      </c>
      <c r="G16" s="20" t="s">
        <v>139</v>
      </c>
      <c r="H16" s="36">
        <v>12</v>
      </c>
    </row>
    <row r="17" spans="1:8">
      <c r="A17" s="125"/>
      <c r="B17" s="38"/>
      <c r="C17" s="41" t="s">
        <v>118</v>
      </c>
      <c r="D17" s="17" t="s">
        <v>119</v>
      </c>
      <c r="E17" s="15"/>
      <c r="F17" s="15"/>
      <c r="G17" s="15" t="s">
        <v>140</v>
      </c>
      <c r="H17" s="29">
        <v>24</v>
      </c>
    </row>
    <row r="18" spans="1:8">
      <c r="A18" s="125"/>
      <c r="B18" s="39"/>
      <c r="C18" s="41"/>
      <c r="D18" s="15"/>
      <c r="E18" s="15"/>
      <c r="F18" s="15"/>
      <c r="G18" s="15"/>
      <c r="H18" s="42"/>
    </row>
    <row r="19" spans="1:8" ht="31.5" customHeight="1" thickBot="1">
      <c r="A19" s="126"/>
      <c r="B19" s="39"/>
      <c r="C19" s="133" t="s">
        <v>120</v>
      </c>
      <c r="D19" s="134"/>
      <c r="E19" s="134" t="s">
        <v>122</v>
      </c>
      <c r="F19" s="134"/>
      <c r="G19" s="43"/>
      <c r="H19" s="44"/>
    </row>
  </sheetData>
  <mergeCells count="14">
    <mergeCell ref="A1:H1"/>
    <mergeCell ref="H3:H11"/>
    <mergeCell ref="H12:H15"/>
    <mergeCell ref="A3:A19"/>
    <mergeCell ref="G2:H2"/>
    <mergeCell ref="C2:D2"/>
    <mergeCell ref="E2:F2"/>
    <mergeCell ref="B3:B11"/>
    <mergeCell ref="B12:B15"/>
    <mergeCell ref="C19:D19"/>
    <mergeCell ref="E19:F19"/>
    <mergeCell ref="A2:B2"/>
    <mergeCell ref="G3:G11"/>
    <mergeCell ref="G12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</vt:i4>
      </vt:variant>
    </vt:vector>
  </HeadingPairs>
  <TitlesOfParts>
    <vt:vector size="13" baseType="lpstr">
      <vt:lpstr>Bon de commande</vt:lpstr>
      <vt:lpstr>Taille des panneaux</vt:lpstr>
      <vt:lpstr>Feuil1</vt:lpstr>
      <vt:lpstr>'Taille des panneaux'!Glisse_sur_pente_facile</vt:lpstr>
      <vt:lpstr>hauteur</vt:lpstr>
      <vt:lpstr>jalon</vt:lpstr>
      <vt:lpstr>jalon2</vt:lpstr>
      <vt:lpstr>prix</vt:lpstr>
      <vt:lpstr>prix2</vt:lpstr>
      <vt:lpstr>taille</vt:lpstr>
      <vt:lpstr>tailles</vt:lpstr>
      <vt:lpstr>'Bon de commande'!Zone_d_impression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2022-08-29T08:17:45Z</dcterms:modified>
</cp:coreProperties>
</file>